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9720" yWindow="120" windowWidth="10695" windowHeight="8010" firstSheet="11" activeTab="12"/>
  </bookViews>
  <sheets>
    <sheet name="01.03.23" sheetId="1" r:id="rId1"/>
    <sheet name="02.03.23" sheetId="2" r:id="rId2"/>
    <sheet name="03.03.23" sheetId="3" r:id="rId3"/>
    <sheet name="04.03.23" sheetId="4" r:id="rId4"/>
    <sheet name="05.03.23" sheetId="5" r:id="rId5"/>
    <sheet name="06.03.23" sheetId="6" r:id="rId6"/>
    <sheet name="07.03.23" sheetId="7" r:id="rId7"/>
    <sheet name="08.02.23" sheetId="8" r:id="rId8"/>
    <sheet name="09.03.23" sheetId="9" r:id="rId9"/>
    <sheet name="10.03.23" sheetId="10" r:id="rId10"/>
    <sheet name="11.03.23" sheetId="11" r:id="rId11"/>
    <sheet name="12.03.23" sheetId="12" r:id="rId12"/>
    <sheet name="13.03.23" sheetId="13" r:id="rId13"/>
    <sheet name="14.03.23" sheetId="14" r:id="rId14"/>
    <sheet name="15.03.23" sheetId="15" r:id="rId15"/>
    <sheet name="16.03.23" sheetId="16" r:id="rId16"/>
    <sheet name="17.03.23" sheetId="17" r:id="rId17"/>
    <sheet name="18.03.23" sheetId="18" r:id="rId18"/>
    <sheet name="19.03.23" sheetId="19" r:id="rId19"/>
    <sheet name="20.03.23" sheetId="20" r:id="rId20"/>
    <sheet name="21.03.23" sheetId="21" r:id="rId21"/>
    <sheet name="22.03.23" sheetId="22" r:id="rId22"/>
    <sheet name="23.03.23" sheetId="23" r:id="rId23"/>
    <sheet name="24.03.23" sheetId="24" r:id="rId24"/>
    <sheet name="25.03.23" sheetId="25" r:id="rId25"/>
    <sheet name="26.03.23" sheetId="26" r:id="rId26"/>
    <sheet name="27.03.23" sheetId="27" r:id="rId27"/>
    <sheet name="28.03.23" sheetId="28" r:id="rId28"/>
    <sheet name="29.03.23" sheetId="30" r:id="rId29"/>
    <sheet name="30.03.23" sheetId="31" r:id="rId30"/>
    <sheet name="31.03.23" sheetId="32" r:id="rId31"/>
    <sheet name="Sayfa5" sheetId="33" r:id="rId32"/>
    <sheet name="Sayfa6" sheetId="34" r:id="rId33"/>
  </sheets>
  <definedNames>
    <definedName name="_xlnm.Print_Area" localSheetId="0">'01.03.23'!$A$58:$N$88</definedName>
    <definedName name="_xlnm.Print_Area" localSheetId="1">'02.03.23'!$A$58:$N$88</definedName>
    <definedName name="_xlnm.Print_Area" localSheetId="2">'03.03.23'!$A$58:$N$88</definedName>
    <definedName name="_xlnm.Print_Area" localSheetId="3">'04.03.23'!$A$58:$N$88</definedName>
    <definedName name="_xlnm.Print_Area" localSheetId="4">'05.03.23'!$A$58:$N$88</definedName>
    <definedName name="_xlnm.Print_Area" localSheetId="5">'06.03.23'!$A$58:$N$88</definedName>
    <definedName name="_xlnm.Print_Area" localSheetId="6">'07.03.23'!$A$58:$N$88</definedName>
    <definedName name="_xlnm.Print_Area" localSheetId="7">'08.02.23'!$A$58:$N$88</definedName>
    <definedName name="_xlnm.Print_Area" localSheetId="8">'09.03.23'!$A$58:$N$88</definedName>
    <definedName name="_xlnm.Print_Area" localSheetId="9">'10.03.23'!$A$58:$N$88</definedName>
    <definedName name="_xlnm.Print_Area" localSheetId="10">'11.03.23'!$A$58:$N$88</definedName>
    <definedName name="_xlnm.Print_Area" localSheetId="11">'12.03.23'!$A$58:$N$88</definedName>
    <definedName name="_xlnm.Print_Area" localSheetId="12">'13.03.23'!$A$58:$N$88</definedName>
    <definedName name="_xlnm.Print_Area" localSheetId="13">'14.03.23'!$A$58:$N$88</definedName>
    <definedName name="_xlnm.Print_Area" localSheetId="14">'15.03.23'!$A$58:$N$88</definedName>
    <definedName name="_xlnm.Print_Area" localSheetId="15">'16.03.23'!$A$58:$N$88</definedName>
    <definedName name="_xlnm.Print_Area" localSheetId="16">'17.03.23'!$A$58:$N$88</definedName>
    <definedName name="_xlnm.Print_Area" localSheetId="17">'18.03.23'!$A$58:$N$88</definedName>
    <definedName name="_xlnm.Print_Area" localSheetId="18">'19.03.23'!$A$58:$N$88</definedName>
    <definedName name="_xlnm.Print_Area" localSheetId="19">'20.03.23'!$A$58:$N$88</definedName>
    <definedName name="_xlnm.Print_Area" localSheetId="20">'21.03.23'!$A$58:$N$88</definedName>
    <definedName name="_xlnm.Print_Area" localSheetId="21">'22.03.23'!$A$58:$N$88</definedName>
    <definedName name="_xlnm.Print_Area" localSheetId="22">'23.03.23'!$A$58:$N$88</definedName>
    <definedName name="_xlnm.Print_Area" localSheetId="23">'24.03.23'!$A$58:$N$88</definedName>
    <definedName name="_xlnm.Print_Area" localSheetId="24">'25.03.23'!$A$58:$N$88</definedName>
    <definedName name="_xlnm.Print_Area" localSheetId="25">'26.03.23'!$A$58:$N$88</definedName>
    <definedName name="_xlnm.Print_Area" localSheetId="26">'27.03.23'!$A$58:$N$88</definedName>
    <definedName name="_xlnm.Print_Area" localSheetId="27">'28.03.23'!$A$58:$N$88</definedName>
    <definedName name="_xlnm.Print_Area" localSheetId="28">'29.03.23'!$A$58:$N$88</definedName>
    <definedName name="_xlnm.Print_Area" localSheetId="29">'30.03.23'!$A$58:$N$88</definedName>
    <definedName name="_xlnm.Print_Area" localSheetId="30">'31.03.23'!$A$58:$N$88</definedName>
  </definedNames>
  <calcPr calcId="124519"/>
</workbook>
</file>

<file path=xl/calcChain.xml><?xml version="1.0" encoding="utf-8"?>
<calcChain xmlns="http://schemas.openxmlformats.org/spreadsheetml/2006/main">
  <c r="A88" i="30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31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32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33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34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4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5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G44"/>
  <c r="G51" s="1"/>
  <c r="F44"/>
  <c r="F51" s="1"/>
  <c r="E44"/>
  <c r="E51" s="1"/>
  <c r="D44"/>
  <c r="D51" s="1"/>
  <c r="C44"/>
  <c r="C51" s="1"/>
  <c r="B44"/>
  <c r="A88" i="26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7"/>
  <c r="I86"/>
  <c r="I76"/>
  <c r="I75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8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3"/>
  <c r="I86"/>
  <c r="I76"/>
  <c r="I75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9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0"/>
  <c r="I86"/>
  <c r="I76"/>
  <c r="I75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1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2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8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2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3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4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5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6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7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1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3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4"/>
  <c r="I86"/>
  <c r="I76"/>
  <c r="I75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5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6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7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8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9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0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2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A88" i="1"/>
  <c r="I86"/>
  <c r="I76"/>
  <c r="I75" s="1"/>
  <c r="B72"/>
  <c r="I59"/>
  <c r="B59"/>
  <c r="M46"/>
  <c r="M56" s="1"/>
  <c r="L46"/>
  <c r="L56" s="1"/>
  <c r="K46"/>
  <c r="K56" s="1"/>
  <c r="J46"/>
  <c r="J56" s="1"/>
  <c r="I46"/>
  <c r="I56" s="1"/>
  <c r="H46"/>
  <c r="H56" s="1"/>
  <c r="G46"/>
  <c r="G56" s="1"/>
  <c r="F46"/>
  <c r="F56" s="1"/>
  <c r="E46"/>
  <c r="E56" s="1"/>
  <c r="D46"/>
  <c r="D56" s="1"/>
  <c r="C46"/>
  <c r="B46"/>
  <c r="M44"/>
  <c r="M51" s="1"/>
  <c r="L44"/>
  <c r="L51" s="1"/>
  <c r="K44"/>
  <c r="K51" s="1"/>
  <c r="J44"/>
  <c r="J51" s="1"/>
  <c r="I44"/>
  <c r="I51" s="1"/>
  <c r="H44"/>
  <c r="H51" s="1"/>
  <c r="G44"/>
  <c r="G51" s="1"/>
  <c r="F44"/>
  <c r="F51" s="1"/>
  <c r="E44"/>
  <c r="E51" s="1"/>
  <c r="D44"/>
  <c r="D51" s="1"/>
  <c r="C44"/>
  <c r="C51" s="1"/>
  <c r="B44"/>
  <c r="I88" i="32" l="1"/>
  <c r="I88" i="33"/>
  <c r="B64" i="32"/>
  <c r="I88" i="34"/>
  <c r="B64"/>
  <c r="B58" i="32"/>
  <c r="B61" s="1"/>
  <c r="B58" i="33"/>
  <c r="B61" s="1"/>
  <c r="B58" i="34"/>
  <c r="B61" s="1"/>
  <c r="I88" i="31"/>
  <c r="B58"/>
  <c r="B61" s="1"/>
  <c r="B58" i="30"/>
  <c r="B61" s="1"/>
  <c r="B64"/>
  <c r="I88" i="28"/>
  <c r="B58"/>
  <c r="B61" s="1"/>
  <c r="B64" i="33"/>
  <c r="B64" i="31"/>
  <c r="I88" i="30"/>
  <c r="B51" i="34"/>
  <c r="B63" s="1"/>
  <c r="B51" i="33"/>
  <c r="B63" s="1"/>
  <c r="B51" i="32"/>
  <c r="B63" s="1"/>
  <c r="B51" i="31"/>
  <c r="B63" s="1"/>
  <c r="B51" i="30"/>
  <c r="B63" s="1"/>
  <c r="I88" i="27"/>
  <c r="B64"/>
  <c r="B58"/>
  <c r="B61" s="1"/>
  <c r="H51" i="25"/>
  <c r="B58"/>
  <c r="B61" s="1"/>
  <c r="I88" i="26"/>
  <c r="B58"/>
  <c r="B61" s="1"/>
  <c r="I88" i="25"/>
  <c r="B64"/>
  <c r="B64" i="24"/>
  <c r="B58"/>
  <c r="B61" s="1"/>
  <c r="B64" i="23"/>
  <c r="B58"/>
  <c r="B61" s="1"/>
  <c r="I88"/>
  <c r="I88" i="22"/>
  <c r="B64" i="28"/>
  <c r="B64" i="26"/>
  <c r="I88" i="24"/>
  <c r="B51" i="23"/>
  <c r="B63" s="1"/>
  <c r="B51" i="28"/>
  <c r="B63" s="1"/>
  <c r="B51" i="27"/>
  <c r="B63" s="1"/>
  <c r="B51" i="26"/>
  <c r="B63" s="1"/>
  <c r="B51" i="25"/>
  <c r="B51" i="24"/>
  <c r="B63" s="1"/>
  <c r="B64" i="21"/>
  <c r="I88" i="20"/>
  <c r="I88" i="21"/>
  <c r="B58" i="20"/>
  <c r="B61" s="1"/>
  <c r="B58" i="21"/>
  <c r="B61" s="1"/>
  <c r="B58" i="22"/>
  <c r="B61" s="1"/>
  <c r="I88" i="19"/>
  <c r="B64"/>
  <c r="B58"/>
  <c r="B61" s="1"/>
  <c r="I88" i="18"/>
  <c r="B64"/>
  <c r="B58"/>
  <c r="B61" s="1"/>
  <c r="I88" i="17"/>
  <c r="B58"/>
  <c r="B61" s="1"/>
  <c r="B64" i="22"/>
  <c r="B64" i="20"/>
  <c r="B51" i="18"/>
  <c r="B63" s="1"/>
  <c r="B51" i="22"/>
  <c r="B63" s="1"/>
  <c r="B51" i="21"/>
  <c r="B63" s="1"/>
  <c r="B51" i="20"/>
  <c r="B63" s="1"/>
  <c r="B51" i="19"/>
  <c r="B63" s="1"/>
  <c r="I88" i="16"/>
  <c r="B64"/>
  <c r="B58"/>
  <c r="B61" s="1"/>
  <c r="I88" i="15"/>
  <c r="B58"/>
  <c r="B61" s="1"/>
  <c r="I88" i="14"/>
  <c r="B64"/>
  <c r="B58"/>
  <c r="B61" s="1"/>
  <c r="I88" i="13"/>
  <c r="B58"/>
  <c r="B61" s="1"/>
  <c r="I88" i="12"/>
  <c r="B64"/>
  <c r="B58"/>
  <c r="B61" s="1"/>
  <c r="B64" i="11"/>
  <c r="B58"/>
  <c r="B61" s="1"/>
  <c r="I88"/>
  <c r="B58" i="10"/>
  <c r="B61" s="1"/>
  <c r="B64" i="17"/>
  <c r="B64" i="15"/>
  <c r="B64" i="13"/>
  <c r="B51" i="11"/>
  <c r="B63" s="1"/>
  <c r="B51" i="17"/>
  <c r="B63" s="1"/>
  <c r="B51" i="16"/>
  <c r="B63" s="1"/>
  <c r="B51" i="15"/>
  <c r="B63" s="1"/>
  <c r="B51" i="14"/>
  <c r="B63" s="1"/>
  <c r="B51" i="13"/>
  <c r="B63" s="1"/>
  <c r="B51" i="12"/>
  <c r="B63" s="1"/>
  <c r="I88" i="9"/>
  <c r="I88" i="4"/>
  <c r="B58" i="3"/>
  <c r="B61" s="1"/>
  <c r="I88" i="1"/>
  <c r="B64" i="2"/>
  <c r="B58" i="9"/>
  <c r="B61" s="1"/>
  <c r="I88" i="5"/>
  <c r="B64" i="4"/>
  <c r="B64" i="1"/>
  <c r="B58" i="2"/>
  <c r="B61" s="1"/>
  <c r="I88" i="7"/>
  <c r="B64" i="6"/>
  <c r="B58" i="4"/>
  <c r="B61" s="1"/>
  <c r="I88" i="8"/>
  <c r="B58" i="5"/>
  <c r="B61" s="1"/>
  <c r="I88" i="6"/>
  <c r="B58" i="1"/>
  <c r="B61" s="1"/>
  <c r="B64" i="8"/>
  <c r="B58" i="6"/>
  <c r="B61" s="1"/>
  <c r="B58" i="7"/>
  <c r="B61" s="1"/>
  <c r="I88" i="10"/>
  <c r="B64" i="9"/>
  <c r="B58" i="8"/>
  <c r="B61" s="1"/>
  <c r="I88" i="3"/>
  <c r="I88" i="2"/>
  <c r="B64" i="10"/>
  <c r="B64" i="7"/>
  <c r="B64" i="5"/>
  <c r="B64" i="3"/>
  <c r="B51" i="2"/>
  <c r="B63" s="1"/>
  <c r="B51" i="10"/>
  <c r="B63" s="1"/>
  <c r="B51" i="9"/>
  <c r="B63" s="1"/>
  <c r="B51" i="8"/>
  <c r="B63" s="1"/>
  <c r="B51" i="7"/>
  <c r="B63" s="1"/>
  <c r="B51" i="6"/>
  <c r="B63" s="1"/>
  <c r="B51" i="5"/>
  <c r="B63" s="1"/>
  <c r="B51" i="4"/>
  <c r="B63" s="1"/>
  <c r="B51" i="3"/>
  <c r="B63" s="1"/>
  <c r="B51" i="1"/>
  <c r="B63" s="1"/>
  <c r="B66" i="21" l="1"/>
  <c r="B68" s="1"/>
  <c r="B63" i="25"/>
  <c r="B66" i="23"/>
  <c r="B68" s="1"/>
  <c r="B66" i="6"/>
  <c r="B68" s="1"/>
  <c r="B66" i="13"/>
  <c r="B68" s="1"/>
  <c r="B66" i="34"/>
  <c r="B68" s="1"/>
  <c r="B66" i="32"/>
  <c r="B68" s="1"/>
  <c r="B66" i="11"/>
  <c r="B68" s="1"/>
  <c r="B66" i="18"/>
  <c r="B66" i="24"/>
  <c r="B66" i="14"/>
  <c r="B66" i="33"/>
  <c r="B68" s="1"/>
  <c r="B66" i="31"/>
  <c r="B68" s="1"/>
  <c r="B66" i="30"/>
  <c r="B68" s="1"/>
  <c r="B66" i="28"/>
  <c r="B68" s="1"/>
  <c r="B66" i="27"/>
  <c r="B68" s="1"/>
  <c r="B66" i="26"/>
  <c r="B68" s="1"/>
  <c r="B66" i="25"/>
  <c r="B68" s="1"/>
  <c r="B68" i="24"/>
  <c r="B66" i="22"/>
  <c r="B68" s="1"/>
  <c r="B66" i="20"/>
  <c r="B68" s="1"/>
  <c r="B66" i="17"/>
  <c r="B68" s="1"/>
  <c r="B66" i="19"/>
  <c r="B68" s="1"/>
  <c r="B68" i="18"/>
  <c r="B66" i="16"/>
  <c r="B68" s="1"/>
  <c r="B68" i="14"/>
  <c r="B66" i="12"/>
  <c r="B68" s="1"/>
  <c r="B66" i="15"/>
  <c r="B68" s="1"/>
  <c r="B66" i="9"/>
  <c r="B68" s="1"/>
  <c r="B66" i="8"/>
  <c r="B68" s="1"/>
  <c r="B66" i="5"/>
  <c r="B68" s="1"/>
  <c r="B66" i="2"/>
  <c r="B68" s="1"/>
  <c r="B66" i="1"/>
  <c r="B68" s="1"/>
  <c r="B66" i="10"/>
  <c r="B68" s="1"/>
  <c r="B66" i="4"/>
  <c r="B68" s="1"/>
  <c r="B66" i="3"/>
  <c r="B68" s="1"/>
  <c r="B66" i="7"/>
  <c r="B68" s="1"/>
</calcChain>
</file>

<file path=xl/sharedStrings.xml><?xml version="1.0" encoding="utf-8"?>
<sst xmlns="http://schemas.openxmlformats.org/spreadsheetml/2006/main" count="4681" uniqueCount="146">
  <si>
    <t>TAŞIYICI ADI</t>
  </si>
  <si>
    <t>SABAH</t>
  </si>
  <si>
    <t>SOĞUK</t>
  </si>
  <si>
    <t>BİZİM</t>
  </si>
  <si>
    <t>FARKLI</t>
  </si>
  <si>
    <t>İĞİNELİ</t>
  </si>
  <si>
    <t>SICAK</t>
  </si>
  <si>
    <t>SÜT</t>
  </si>
  <si>
    <t>ARABALAR</t>
  </si>
  <si>
    <t>FİYAT 1</t>
  </si>
  <si>
    <t>FİYAT 2</t>
  </si>
  <si>
    <t>FİYAT 3</t>
  </si>
  <si>
    <t>FİYAT 4</t>
  </si>
  <si>
    <t>FİYAT 5</t>
  </si>
  <si>
    <t>FİYAT</t>
  </si>
  <si>
    <t>CEMAL KARAKAYA</t>
  </si>
  <si>
    <t>DOĞAN DUYAR</t>
  </si>
  <si>
    <t>METİN SÖBÜÇOVALI</t>
  </si>
  <si>
    <t>MUSTAFA KARTOĞLU</t>
  </si>
  <si>
    <t>NURİYE ERER</t>
  </si>
  <si>
    <t>BAYRAM KAPLAN</t>
  </si>
  <si>
    <t>MEHMET HALICI</t>
  </si>
  <si>
    <t>SERVET AKIN</t>
  </si>
  <si>
    <t>MERAL KALKAN</t>
  </si>
  <si>
    <t>MEHMET KOÇ</t>
  </si>
  <si>
    <t>HASAN ÖZKOÇ</t>
  </si>
  <si>
    <t>GÜLDEREN BAYIR</t>
  </si>
  <si>
    <t>MEHMET SARIGÜL</t>
  </si>
  <si>
    <t>MUSTAFA AKIN</t>
  </si>
  <si>
    <t>MELİHA GÜNDÜZ</t>
  </si>
  <si>
    <t>ABDULLAH AKIN</t>
  </si>
  <si>
    <t>MEHMET AKIN</t>
  </si>
  <si>
    <t>NUH EZEROĞLU</t>
  </si>
  <si>
    <t>MEHMET KAYA</t>
  </si>
  <si>
    <t>SEDAT AKIN</t>
  </si>
  <si>
    <t>HÜSEYİN GÖREN</t>
  </si>
  <si>
    <t>HALİL YAĞIZ</t>
  </si>
  <si>
    <t>AYŞE EZEROĞLU</t>
  </si>
  <si>
    <t>METİN GÜNAY</t>
  </si>
  <si>
    <t>ERDOĞAN SOYLU</t>
  </si>
  <si>
    <t>DURMUŞ TATLI</t>
  </si>
  <si>
    <t>YAHYA UZ</t>
  </si>
  <si>
    <t>MUSTAFA USER</t>
  </si>
  <si>
    <t>NEJAT KAŞNAK</t>
  </si>
  <si>
    <t>RESUL SEYHAN</t>
  </si>
  <si>
    <t>SAMET KOCABAŞ</t>
  </si>
  <si>
    <t>SELAMİ EVSER</t>
  </si>
  <si>
    <t>HÜSEYİN AYLAÇ</t>
  </si>
  <si>
    <t>EROL KILIÇARSLAN</t>
  </si>
  <si>
    <t>İBRAHİM YÜCEL</t>
  </si>
  <si>
    <t>AHMET ERNAZCI</t>
  </si>
  <si>
    <t>OSMAN AKBEL</t>
  </si>
  <si>
    <t>CUMALİ SALBUR</t>
  </si>
  <si>
    <t>DEMİRELLER</t>
  </si>
  <si>
    <t>TOPLAM LT</t>
  </si>
  <si>
    <t>SÜT TAŞIYICI TOPLAM LT</t>
  </si>
  <si>
    <t>SÜT ALIŞ</t>
  </si>
  <si>
    <t>SICAK TL</t>
  </si>
  <si>
    <t>SOĞUK TL</t>
  </si>
  <si>
    <t>BİZİM TL</t>
  </si>
  <si>
    <t>FARKLI F.</t>
  </si>
  <si>
    <t>İĞNELİ</t>
  </si>
  <si>
    <t>TOPLAM TL</t>
  </si>
  <si>
    <t>TL</t>
  </si>
  <si>
    <t>SÜT TAŞIMA</t>
  </si>
  <si>
    <t>TAŞIMA</t>
  </si>
  <si>
    <t>ORT.TAŞ</t>
  </si>
  <si>
    <t>FAİYAT</t>
  </si>
  <si>
    <t>SÜT TAŞIYICI TOPLAM TL</t>
  </si>
  <si>
    <t>TOPLAM SÜT LT</t>
  </si>
  <si>
    <t>LT</t>
  </si>
  <si>
    <t>DÖKÜLEN SÜT</t>
  </si>
  <si>
    <t>GÜNLÜK G. SÜT :</t>
  </si>
  <si>
    <t>SABAH SÜT :</t>
  </si>
  <si>
    <t>GEN. TOPLAM SÜT LT</t>
  </si>
  <si>
    <t>AKŞAM SÜT :</t>
  </si>
  <si>
    <t>SICAK SÜT :</t>
  </si>
  <si>
    <t>TOPLAM SÜT TL</t>
  </si>
  <si>
    <t>SOĞUK SÜT :</t>
  </si>
  <si>
    <t>TOP. SÜT TAŞIMA TL</t>
  </si>
  <si>
    <t>İ M A L A T   H E S A B I</t>
  </si>
  <si>
    <t>SABAH SU :</t>
  </si>
  <si>
    <t>TOP. SÜT ALIŞ TL</t>
  </si>
  <si>
    <t>AKŞAM SU :</t>
  </si>
  <si>
    <t>BİR GÜN ÖNCE AKŞAMA SÜT :</t>
  </si>
  <si>
    <t>SÜT LT MALİYETİ TL</t>
  </si>
  <si>
    <t>AKŞAM GELEN SICAK SÜT :</t>
  </si>
  <si>
    <t>AKŞAM GELEN SOĞUK SÜT :</t>
  </si>
  <si>
    <t>İĞNELİ SÜT</t>
  </si>
  <si>
    <t>SABAH SICAK SÜT :</t>
  </si>
  <si>
    <t>SABAH SOGUK SÜT :</t>
  </si>
  <si>
    <t>ÇEKİLEN KREMA</t>
  </si>
  <si>
    <t>İŞLENEN SÜT TOZU :</t>
  </si>
  <si>
    <t>SABAH GELİP AKŞAMA DEVİR :</t>
  </si>
  <si>
    <t>İŞLENEN SÜT :</t>
  </si>
  <si>
    <t>SU :</t>
  </si>
  <si>
    <t>GİDEN SÜT :</t>
  </si>
  <si>
    <t>BEYAZ İMALAT :</t>
  </si>
  <si>
    <t>BEYAZ KREMA :</t>
  </si>
  <si>
    <t>KAŞAR İMALAT:</t>
  </si>
  <si>
    <t>KAŞAR KREMA :</t>
  </si>
  <si>
    <t>DÖKÜLEN SÜT :</t>
  </si>
  <si>
    <t>SEPERATÖR :</t>
  </si>
  <si>
    <t>SÜT DAGILIM TOP :</t>
  </si>
  <si>
    <t>FARK :</t>
  </si>
  <si>
    <t>01.03.2023 ÇARŞAMBA</t>
  </si>
  <si>
    <t>ÇARŞAMBA</t>
  </si>
  <si>
    <t>SÜT BANK</t>
  </si>
  <si>
    <t>02.03.2023 PERŞEMBE</t>
  </si>
  <si>
    <t>PERŞEMBE</t>
  </si>
  <si>
    <t>03.03.2023 CUMA</t>
  </si>
  <si>
    <t>CUMA</t>
  </si>
  <si>
    <t>04.03.2023 CUMARTESİ</t>
  </si>
  <si>
    <t>CUMARTESİ</t>
  </si>
  <si>
    <t>05.03.2023 PAZAR</t>
  </si>
  <si>
    <t>PAZAR</t>
  </si>
  <si>
    <t>06.03.2023 PAZARTESİ</t>
  </si>
  <si>
    <t>PAZARTESİ</t>
  </si>
  <si>
    <t>07.03.2023 SALI</t>
  </si>
  <si>
    <t>SALI</t>
  </si>
  <si>
    <t>08.03.2023 ÇARŞAMBA</t>
  </si>
  <si>
    <t>09.03.2023 PERŞEMBE</t>
  </si>
  <si>
    <t>KUZUCU</t>
  </si>
  <si>
    <t>10.03.2023 CUMA</t>
  </si>
  <si>
    <t>11.03.2023 CUMARTESİ</t>
  </si>
  <si>
    <t xml:space="preserve"> </t>
  </si>
  <si>
    <t>12.03.2023 PAZAR</t>
  </si>
  <si>
    <t>13.03.2023 PAZARTESİ</t>
  </si>
  <si>
    <t>14.03.2023 SALI</t>
  </si>
  <si>
    <t>15.03.2023 ÇARŞAMBA</t>
  </si>
  <si>
    <t>16.03.2023 PERŞEMBE</t>
  </si>
  <si>
    <t>17.03.2023 CUMA</t>
  </si>
  <si>
    <t>18.03.2023 CUMARTESİ</t>
  </si>
  <si>
    <t>19.03.2023 PAZAR</t>
  </si>
  <si>
    <t>20.03.2023 PAZARTESİ</t>
  </si>
  <si>
    <t>21.03.2023 SALI</t>
  </si>
  <si>
    <t>22.03.2023 ÇARŞAMBA</t>
  </si>
  <si>
    <t>23.03.2023 PERŞEMBE</t>
  </si>
  <si>
    <t>24.03.2023 CUMA</t>
  </si>
  <si>
    <t>25.03.2023 CUMARTESİ</t>
  </si>
  <si>
    <t>26.03.2023 PAZAR</t>
  </si>
  <si>
    <t>27.03.2023 PAZARTESİ</t>
  </si>
  <si>
    <t>28.03.2023 SALI</t>
  </si>
  <si>
    <t>29.03.2023 ÇARŞAMBA</t>
  </si>
  <si>
    <t>30.03.2023 PERŞEMBE</t>
  </si>
  <si>
    <t>31.03.2023 CUMA</t>
  </si>
</sst>
</file>

<file path=xl/styles.xml><?xml version="1.0" encoding="utf-8"?>
<styleSheet xmlns="http://schemas.openxmlformats.org/spreadsheetml/2006/main">
  <numFmts count="7">
    <numFmt numFmtId="164" formatCode="#,##0.000\ &quot;₺&quot;"/>
    <numFmt numFmtId="165" formatCode="#,##0.00\ &quot;₺&quot;"/>
    <numFmt numFmtId="166" formatCode="#,##0.000\ &quot;TL&quot;"/>
    <numFmt numFmtId="167" formatCode="#,##0.0000\ &quot;₺&quot;"/>
    <numFmt numFmtId="168" formatCode="#,##0.00\ &quot;TL&quot;"/>
    <numFmt numFmtId="169" formatCode="#,##0.0000"/>
    <numFmt numFmtId="170" formatCode="dd/mm/yy;@"/>
  </numFmts>
  <fonts count="9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9"/>
      <color theme="1"/>
      <name val="Calibri"/>
      <family val="2"/>
      <charset val="162"/>
      <scheme val="minor"/>
    </font>
    <font>
      <b/>
      <sz val="9.5"/>
      <color theme="1"/>
      <name val="Calibri"/>
      <family val="2"/>
      <charset val="162"/>
      <scheme val="minor"/>
    </font>
    <font>
      <b/>
      <sz val="9.5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b/>
      <sz val="9"/>
      <color theme="1"/>
      <name val="Arial"/>
      <family val="2"/>
      <charset val="162"/>
    </font>
    <font>
      <b/>
      <u val="double"/>
      <sz val="11"/>
      <color theme="1"/>
      <name val="Calibri"/>
      <family val="2"/>
      <charset val="162"/>
      <scheme val="minor"/>
    </font>
    <font>
      <b/>
      <sz val="36"/>
      <color theme="1"/>
      <name val="Calibri"/>
      <family val="2"/>
      <charset val="16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0" fillId="0" borderId="0" xfId="0" applyFill="1"/>
    <xf numFmtId="0" fontId="2" fillId="2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/>
    </xf>
    <xf numFmtId="3" fontId="3" fillId="2" borderId="9" xfId="0" applyNumberFormat="1" applyFont="1" applyFill="1" applyBorder="1" applyAlignment="1">
      <alignment horizontal="center"/>
    </xf>
    <xf numFmtId="3" fontId="3" fillId="6" borderId="10" xfId="0" applyNumberFormat="1" applyFont="1" applyFill="1" applyBorder="1" applyAlignment="1">
      <alignment horizontal="center"/>
    </xf>
    <xf numFmtId="3" fontId="3" fillId="3" borderId="11" xfId="0" applyNumberFormat="1" applyFont="1" applyFill="1" applyBorder="1" applyAlignment="1">
      <alignment horizontal="center"/>
    </xf>
    <xf numFmtId="3" fontId="3" fillId="3" borderId="12" xfId="0" applyNumberFormat="1" applyFont="1" applyFill="1" applyBorder="1" applyAlignment="1">
      <alignment horizontal="center"/>
    </xf>
    <xf numFmtId="3" fontId="3" fillId="4" borderId="12" xfId="0" applyNumberFormat="1" applyFont="1" applyFill="1" applyBorder="1" applyAlignment="1">
      <alignment horizontal="center"/>
    </xf>
    <xf numFmtId="3" fontId="3" fillId="4" borderId="13" xfId="0" applyNumberFormat="1" applyFont="1" applyFill="1" applyBorder="1" applyAlignment="1">
      <alignment horizontal="center"/>
    </xf>
    <xf numFmtId="3" fontId="3" fillId="5" borderId="9" xfId="0" applyNumberFormat="1" applyFont="1" applyFill="1" applyBorder="1" applyAlignment="1">
      <alignment horizontal="center"/>
    </xf>
    <xf numFmtId="3" fontId="3" fillId="5" borderId="10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3" fontId="3" fillId="2" borderId="15" xfId="0" applyNumberFormat="1" applyFont="1" applyFill="1" applyBorder="1" applyAlignment="1">
      <alignment horizontal="center"/>
    </xf>
    <xf numFmtId="3" fontId="3" fillId="6" borderId="16" xfId="0" applyNumberFormat="1" applyFont="1" applyFill="1" applyBorder="1" applyAlignment="1">
      <alignment horizontal="center"/>
    </xf>
    <xf numFmtId="3" fontId="3" fillId="3" borderId="17" xfId="0" applyNumberFormat="1" applyFont="1" applyFill="1" applyBorder="1" applyAlignment="1">
      <alignment horizontal="center"/>
    </xf>
    <xf numFmtId="3" fontId="3" fillId="3" borderId="18" xfId="0" applyNumberFormat="1" applyFont="1" applyFill="1" applyBorder="1" applyAlignment="1">
      <alignment horizontal="center"/>
    </xf>
    <xf numFmtId="3" fontId="3" fillId="4" borderId="18" xfId="0" applyNumberFormat="1" applyFont="1" applyFill="1" applyBorder="1" applyAlignment="1">
      <alignment horizontal="center"/>
    </xf>
    <xf numFmtId="3" fontId="3" fillId="4" borderId="19" xfId="0" applyNumberFormat="1" applyFont="1" applyFill="1" applyBorder="1" applyAlignment="1">
      <alignment horizontal="center"/>
    </xf>
    <xf numFmtId="3" fontId="3" fillId="5" borderId="15" xfId="0" applyNumberFormat="1" applyFont="1" applyFill="1" applyBorder="1" applyAlignment="1">
      <alignment horizontal="center"/>
    </xf>
    <xf numFmtId="3" fontId="3" fillId="5" borderId="16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3" fontId="3" fillId="2" borderId="21" xfId="0" applyNumberFormat="1" applyFont="1" applyFill="1" applyBorder="1" applyAlignment="1">
      <alignment horizontal="center"/>
    </xf>
    <xf numFmtId="3" fontId="3" fillId="6" borderId="22" xfId="0" applyNumberFormat="1" applyFont="1" applyFill="1" applyBorder="1" applyAlignment="1">
      <alignment horizontal="center"/>
    </xf>
    <xf numFmtId="3" fontId="3" fillId="3" borderId="23" xfId="0" applyNumberFormat="1" applyFont="1" applyFill="1" applyBorder="1" applyAlignment="1">
      <alignment horizontal="center"/>
    </xf>
    <xf numFmtId="3" fontId="3" fillId="3" borderId="24" xfId="0" applyNumberFormat="1" applyFont="1" applyFill="1" applyBorder="1" applyAlignment="1">
      <alignment horizontal="center"/>
    </xf>
    <xf numFmtId="3" fontId="3" fillId="4" borderId="24" xfId="0" applyNumberFormat="1" applyFont="1" applyFill="1" applyBorder="1" applyAlignment="1">
      <alignment horizontal="center"/>
    </xf>
    <xf numFmtId="3" fontId="3" fillId="4" borderId="25" xfId="0" applyNumberFormat="1" applyFont="1" applyFill="1" applyBorder="1" applyAlignment="1">
      <alignment horizontal="center"/>
    </xf>
    <xf numFmtId="3" fontId="3" fillId="5" borderId="21" xfId="0" applyNumberFormat="1" applyFont="1" applyFill="1" applyBorder="1" applyAlignment="1">
      <alignment horizontal="center"/>
    </xf>
    <xf numFmtId="3" fontId="3" fillId="5" borderId="22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textRotation="180"/>
    </xf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0" fontId="0" fillId="0" borderId="0" xfId="0" applyFill="1" applyBorder="1"/>
    <xf numFmtId="3" fontId="3" fillId="2" borderId="12" xfId="0" applyNumberFormat="1" applyFont="1" applyFill="1" applyBorder="1" applyAlignment="1">
      <alignment horizontal="center"/>
    </xf>
    <xf numFmtId="3" fontId="3" fillId="6" borderId="12" xfId="0" applyNumberFormat="1" applyFont="1" applyFill="1" applyBorder="1" applyAlignment="1">
      <alignment horizontal="center"/>
    </xf>
    <xf numFmtId="3" fontId="3" fillId="4" borderId="10" xfId="0" applyNumberFormat="1" applyFont="1" applyFill="1" applyBorder="1" applyAlignment="1">
      <alignment horizontal="center"/>
    </xf>
    <xf numFmtId="3" fontId="3" fillId="5" borderId="1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3" fontId="3" fillId="2" borderId="18" xfId="0" applyNumberFormat="1" applyFont="1" applyFill="1" applyBorder="1" applyAlignment="1">
      <alignment horizontal="center"/>
    </xf>
    <xf numFmtId="3" fontId="3" fillId="6" borderId="18" xfId="0" applyNumberFormat="1" applyFont="1" applyFill="1" applyBorder="1" applyAlignment="1">
      <alignment horizontal="center"/>
    </xf>
    <xf numFmtId="3" fontId="3" fillId="4" borderId="16" xfId="0" applyNumberFormat="1" applyFont="1" applyFill="1" applyBorder="1" applyAlignment="1">
      <alignment horizontal="center"/>
    </xf>
    <xf numFmtId="3" fontId="3" fillId="5" borderId="17" xfId="0" applyNumberFormat="1" applyFont="1" applyFill="1" applyBorder="1" applyAlignment="1">
      <alignment horizontal="center"/>
    </xf>
    <xf numFmtId="3" fontId="3" fillId="0" borderId="18" xfId="0" applyNumberFormat="1" applyFont="1" applyFill="1" applyBorder="1" applyAlignment="1">
      <alignment horizontal="center"/>
    </xf>
    <xf numFmtId="3" fontId="4" fillId="3" borderId="18" xfId="0" applyNumberFormat="1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3" fontId="3" fillId="2" borderId="27" xfId="0" applyNumberFormat="1" applyFont="1" applyFill="1" applyBorder="1" applyAlignment="1">
      <alignment horizontal="center"/>
    </xf>
    <xf numFmtId="3" fontId="3" fillId="2" borderId="28" xfId="0" applyNumberFormat="1" applyFont="1" applyFill="1" applyBorder="1" applyAlignment="1">
      <alignment horizontal="center"/>
    </xf>
    <xf numFmtId="3" fontId="3" fillId="0" borderId="28" xfId="0" applyNumberFormat="1" applyFont="1" applyFill="1" applyBorder="1" applyAlignment="1">
      <alignment horizontal="center"/>
    </xf>
    <xf numFmtId="3" fontId="3" fillId="3" borderId="28" xfId="0" applyNumberFormat="1" applyFont="1" applyFill="1" applyBorder="1" applyAlignment="1">
      <alignment horizontal="center"/>
    </xf>
    <xf numFmtId="3" fontId="3" fillId="4" borderId="28" xfId="0" applyNumberFormat="1" applyFont="1" applyFill="1" applyBorder="1" applyAlignment="1">
      <alignment horizontal="center"/>
    </xf>
    <xf numFmtId="3" fontId="3" fillId="4" borderId="29" xfId="0" applyNumberFormat="1" applyFont="1" applyFill="1" applyBorder="1" applyAlignment="1">
      <alignment horizontal="center"/>
    </xf>
    <xf numFmtId="3" fontId="3" fillId="5" borderId="30" xfId="0" applyNumberFormat="1" applyFont="1" applyFill="1" applyBorder="1" applyAlignment="1">
      <alignment horizontal="center"/>
    </xf>
    <xf numFmtId="3" fontId="3" fillId="5" borderId="29" xfId="0" applyNumberFormat="1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3" fontId="3" fillId="2" borderId="24" xfId="0" applyNumberFormat="1" applyFont="1" applyFill="1" applyBorder="1" applyAlignment="1">
      <alignment horizontal="center"/>
    </xf>
    <xf numFmtId="3" fontId="3" fillId="0" borderId="24" xfId="0" applyNumberFormat="1" applyFont="1" applyFill="1" applyBorder="1" applyAlignment="1">
      <alignment horizontal="center"/>
    </xf>
    <xf numFmtId="3" fontId="3" fillId="4" borderId="22" xfId="0" applyNumberFormat="1" applyFont="1" applyFill="1" applyBorder="1" applyAlignment="1">
      <alignment horizontal="center"/>
    </xf>
    <xf numFmtId="3" fontId="3" fillId="5" borderId="23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3" fontId="3" fillId="0" borderId="12" xfId="0" applyNumberFormat="1" applyFont="1" applyFill="1" applyBorder="1" applyAlignment="1">
      <alignment horizontal="center"/>
    </xf>
    <xf numFmtId="3" fontId="4" fillId="4" borderId="12" xfId="0" applyNumberFormat="1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5" fillId="2" borderId="21" xfId="0" applyFont="1" applyFill="1" applyBorder="1"/>
    <xf numFmtId="0" fontId="5" fillId="2" borderId="24" xfId="0" applyFont="1" applyFill="1" applyBorder="1"/>
    <xf numFmtId="0" fontId="5" fillId="3" borderId="24" xfId="0" applyFont="1" applyFill="1" applyBorder="1"/>
    <xf numFmtId="0" fontId="5" fillId="4" borderId="24" xfId="0" applyFont="1" applyFill="1" applyBorder="1"/>
    <xf numFmtId="0" fontId="4" fillId="0" borderId="25" xfId="0" applyFont="1" applyFill="1" applyBorder="1" applyAlignment="1">
      <alignment horizontal="center"/>
    </xf>
    <xf numFmtId="0" fontId="5" fillId="5" borderId="22" xfId="0" applyFont="1" applyFill="1" applyBorder="1"/>
    <xf numFmtId="0" fontId="0" fillId="6" borderId="0" xfId="0" applyFill="1"/>
    <xf numFmtId="0" fontId="3" fillId="0" borderId="36" xfId="0" applyFont="1" applyFill="1" applyBorder="1" applyAlignment="1">
      <alignment horizontal="center"/>
    </xf>
    <xf numFmtId="3" fontId="3" fillId="2" borderId="37" xfId="0" applyNumberFormat="1" applyFont="1" applyFill="1" applyBorder="1" applyAlignment="1">
      <alignment horizontal="center"/>
    </xf>
    <xf numFmtId="3" fontId="3" fillId="2" borderId="38" xfId="0" applyNumberFormat="1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3" fontId="3" fillId="3" borderId="40" xfId="0" applyNumberFormat="1" applyFont="1" applyFill="1" applyBorder="1" applyAlignment="1">
      <alignment horizontal="center"/>
    </xf>
    <xf numFmtId="3" fontId="3" fillId="4" borderId="40" xfId="0" applyNumberFormat="1" applyFont="1" applyFill="1" applyBorder="1" applyAlignment="1">
      <alignment horizontal="center"/>
    </xf>
    <xf numFmtId="3" fontId="3" fillId="4" borderId="41" xfId="0" applyNumberFormat="1" applyFont="1" applyFill="1" applyBorder="1" applyAlignment="1">
      <alignment horizontal="center"/>
    </xf>
    <xf numFmtId="3" fontId="3" fillId="5" borderId="37" xfId="0" applyNumberFormat="1" applyFont="1" applyFill="1" applyBorder="1" applyAlignment="1">
      <alignment horizontal="center"/>
    </xf>
    <xf numFmtId="3" fontId="3" fillId="5" borderId="38" xfId="0" applyNumberFormat="1" applyFont="1" applyFill="1" applyBorder="1" applyAlignment="1">
      <alignment horizontal="center"/>
    </xf>
    <xf numFmtId="0" fontId="3" fillId="0" borderId="42" xfId="0" applyFont="1" applyFill="1" applyBorder="1" applyAlignment="1">
      <alignment horizontal="center"/>
    </xf>
    <xf numFmtId="4" fontId="3" fillId="0" borderId="37" xfId="0" applyNumberFormat="1" applyFont="1" applyFill="1" applyBorder="1" applyAlignment="1">
      <alignment horizontal="right"/>
    </xf>
    <xf numFmtId="4" fontId="3" fillId="0" borderId="38" xfId="0" applyNumberFormat="1" applyFont="1" applyFill="1" applyBorder="1" applyAlignment="1">
      <alignment horizontal="right"/>
    </xf>
    <xf numFmtId="4" fontId="3" fillId="0" borderId="39" xfId="0" applyNumberFormat="1" applyFont="1" applyFill="1" applyBorder="1" applyAlignment="1">
      <alignment horizontal="right"/>
    </xf>
    <xf numFmtId="4" fontId="3" fillId="0" borderId="40" xfId="0" applyNumberFormat="1" applyFont="1" applyFill="1" applyBorder="1" applyAlignment="1">
      <alignment horizontal="right"/>
    </xf>
    <xf numFmtId="4" fontId="3" fillId="0" borderId="41" xfId="0" applyNumberFormat="1" applyFont="1" applyFill="1" applyBorder="1" applyAlignment="1">
      <alignment horizontal="right"/>
    </xf>
    <xf numFmtId="2" fontId="3" fillId="0" borderId="37" xfId="0" applyNumberFormat="1" applyFont="1" applyFill="1" applyBorder="1" applyAlignment="1">
      <alignment horizontal="right"/>
    </xf>
    <xf numFmtId="2" fontId="3" fillId="0" borderId="38" xfId="0" applyNumberFormat="1" applyFont="1" applyFill="1" applyBorder="1" applyAlignment="1">
      <alignment horizontal="right"/>
    </xf>
    <xf numFmtId="2" fontId="3" fillId="0" borderId="39" xfId="0" applyNumberFormat="1" applyFont="1" applyFill="1" applyBorder="1" applyAlignment="1">
      <alignment horizontal="right"/>
    </xf>
    <xf numFmtId="2" fontId="3" fillId="0" borderId="40" xfId="0" applyNumberFormat="1" applyFont="1" applyFill="1" applyBorder="1" applyAlignment="1">
      <alignment horizontal="right"/>
    </xf>
    <xf numFmtId="2" fontId="3" fillId="0" borderId="41" xfId="0" applyNumberFormat="1" applyFont="1" applyFill="1" applyBorder="1" applyAlignment="1">
      <alignment horizontal="right"/>
    </xf>
    <xf numFmtId="0" fontId="3" fillId="0" borderId="43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164" fontId="3" fillId="0" borderId="21" xfId="0" applyNumberFormat="1" applyFont="1" applyFill="1" applyBorder="1" applyAlignment="1">
      <alignment horizontal="center"/>
    </xf>
    <xf numFmtId="164" fontId="3" fillId="0" borderId="22" xfId="0" applyNumberFormat="1" applyFont="1" applyFill="1" applyBorder="1" applyAlignment="1">
      <alignment horizontal="center"/>
    </xf>
    <xf numFmtId="164" fontId="3" fillId="0" borderId="23" xfId="0" applyNumberFormat="1" applyFont="1" applyFill="1" applyBorder="1" applyAlignment="1">
      <alignment horizontal="center"/>
    </xf>
    <xf numFmtId="164" fontId="3" fillId="0" borderId="24" xfId="0" applyNumberFormat="1" applyFont="1" applyFill="1" applyBorder="1" applyAlignment="1">
      <alignment horizontal="center"/>
    </xf>
    <xf numFmtId="164" fontId="3" fillId="0" borderId="25" xfId="0" applyNumberFormat="1" applyFont="1" applyFill="1" applyBorder="1" applyAlignment="1">
      <alignment horizontal="center"/>
    </xf>
    <xf numFmtId="164" fontId="3" fillId="0" borderId="20" xfId="0" applyNumberFormat="1" applyFont="1" applyFill="1" applyBorder="1" applyAlignment="1">
      <alignment horizontal="center"/>
    </xf>
    <xf numFmtId="165" fontId="3" fillId="0" borderId="22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4" fontId="3" fillId="0" borderId="37" xfId="0" applyNumberFormat="1" applyFont="1" applyFill="1" applyBorder="1" applyAlignment="1">
      <alignment horizontal="center"/>
    </xf>
    <xf numFmtId="4" fontId="3" fillId="0" borderId="38" xfId="0" applyNumberFormat="1" applyFont="1" applyFill="1" applyBorder="1" applyAlignment="1">
      <alignment horizontal="center"/>
    </xf>
    <xf numFmtId="4" fontId="3" fillId="0" borderId="39" xfId="0" applyNumberFormat="1" applyFont="1" applyFill="1" applyBorder="1" applyAlignment="1">
      <alignment horizontal="center"/>
    </xf>
    <xf numFmtId="4" fontId="3" fillId="0" borderId="40" xfId="0" applyNumberFormat="1" applyFont="1" applyFill="1" applyBorder="1" applyAlignment="1">
      <alignment horizontal="center"/>
    </xf>
    <xf numFmtId="4" fontId="3" fillId="0" borderId="41" xfId="0" applyNumberFormat="1" applyFont="1" applyFill="1" applyBorder="1" applyAlignment="1">
      <alignment horizontal="center"/>
    </xf>
    <xf numFmtId="3" fontId="3" fillId="0" borderId="38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center" vertical="center" textRotation="180"/>
    </xf>
    <xf numFmtId="166" fontId="3" fillId="0" borderId="21" xfId="0" applyNumberFormat="1" applyFont="1" applyFill="1" applyBorder="1" applyAlignment="1">
      <alignment horizontal="center"/>
    </xf>
    <xf numFmtId="166" fontId="3" fillId="0" borderId="22" xfId="0" applyNumberFormat="1" applyFont="1" applyFill="1" applyBorder="1" applyAlignment="1">
      <alignment horizontal="center"/>
    </xf>
    <xf numFmtId="167" fontId="3" fillId="0" borderId="23" xfId="0" applyNumberFormat="1" applyFont="1" applyFill="1" applyBorder="1" applyAlignment="1">
      <alignment horizontal="center"/>
    </xf>
    <xf numFmtId="167" fontId="3" fillId="0" borderId="24" xfId="0" applyNumberFormat="1" applyFont="1" applyFill="1" applyBorder="1" applyAlignment="1">
      <alignment horizontal="center"/>
    </xf>
    <xf numFmtId="167" fontId="3" fillId="0" borderId="25" xfId="0" applyNumberFormat="1" applyFont="1" applyFill="1" applyBorder="1" applyAlignment="1">
      <alignment horizontal="center"/>
    </xf>
    <xf numFmtId="167" fontId="3" fillId="0" borderId="21" xfId="0" applyNumberFormat="1" applyFont="1" applyFill="1" applyBorder="1" applyAlignment="1">
      <alignment horizontal="center"/>
    </xf>
    <xf numFmtId="167" fontId="3" fillId="0" borderId="22" xfId="0" applyNumberFormat="1" applyFont="1" applyFill="1" applyBorder="1" applyAlignment="1">
      <alignment horizontal="center"/>
    </xf>
    <xf numFmtId="168" fontId="3" fillId="0" borderId="37" xfId="0" applyNumberFormat="1" applyFont="1" applyFill="1" applyBorder="1" applyAlignment="1">
      <alignment horizontal="center"/>
    </xf>
    <xf numFmtId="168" fontId="3" fillId="0" borderId="38" xfId="0" applyNumberFormat="1" applyFont="1" applyFill="1" applyBorder="1" applyAlignment="1">
      <alignment horizontal="center"/>
    </xf>
    <xf numFmtId="165" fontId="3" fillId="0" borderId="39" xfId="0" applyNumberFormat="1" applyFont="1" applyFill="1" applyBorder="1" applyAlignment="1">
      <alignment horizontal="center"/>
    </xf>
    <xf numFmtId="165" fontId="3" fillId="0" borderId="40" xfId="0" applyNumberFormat="1" applyFont="1" applyFill="1" applyBorder="1" applyAlignment="1">
      <alignment horizontal="center"/>
    </xf>
    <xf numFmtId="165" fontId="3" fillId="0" borderId="41" xfId="0" applyNumberFormat="1" applyFont="1" applyFill="1" applyBorder="1" applyAlignment="1">
      <alignment horizontal="center"/>
    </xf>
    <xf numFmtId="165" fontId="3" fillId="0" borderId="37" xfId="0" applyNumberFormat="1" applyFont="1" applyFill="1" applyBorder="1" applyAlignment="1">
      <alignment horizontal="center"/>
    </xf>
    <xf numFmtId="165" fontId="3" fillId="0" borderId="38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right"/>
    </xf>
    <xf numFmtId="4" fontId="3" fillId="0" borderId="0" xfId="0" applyNumberFormat="1" applyFont="1" applyFill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0" fillId="0" borderId="0" xfId="0" applyFont="1" applyFill="1"/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textRotation="180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3" fontId="6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textRotation="180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3" fontId="6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textRotation="180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0" fontId="3" fillId="6" borderId="0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/>
    </xf>
    <xf numFmtId="3" fontId="3" fillId="6" borderId="9" xfId="0" applyNumberFormat="1" applyFont="1" applyFill="1" applyBorder="1" applyAlignment="1">
      <alignment horizontal="center"/>
    </xf>
    <xf numFmtId="3" fontId="3" fillId="6" borderId="11" xfId="0" applyNumberFormat="1" applyFont="1" applyFill="1" applyBorder="1" applyAlignment="1">
      <alignment horizontal="center"/>
    </xf>
    <xf numFmtId="3" fontId="3" fillId="6" borderId="13" xfId="0" applyNumberFormat="1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3" fontId="3" fillId="6" borderId="15" xfId="0" applyNumberFormat="1" applyFont="1" applyFill="1" applyBorder="1" applyAlignment="1">
      <alignment horizontal="center"/>
    </xf>
    <xf numFmtId="3" fontId="3" fillId="6" borderId="17" xfId="0" applyNumberFormat="1" applyFont="1" applyFill="1" applyBorder="1" applyAlignment="1">
      <alignment horizontal="center"/>
    </xf>
    <xf numFmtId="3" fontId="3" fillId="6" borderId="19" xfId="0" applyNumberFormat="1" applyFont="1" applyFill="1" applyBorder="1" applyAlignment="1">
      <alignment horizontal="center"/>
    </xf>
    <xf numFmtId="0" fontId="3" fillId="6" borderId="20" xfId="0" applyFont="1" applyFill="1" applyBorder="1" applyAlignment="1">
      <alignment horizontal="center"/>
    </xf>
    <xf numFmtId="3" fontId="3" fillId="6" borderId="21" xfId="0" applyNumberFormat="1" applyFont="1" applyFill="1" applyBorder="1" applyAlignment="1">
      <alignment horizontal="center"/>
    </xf>
    <xf numFmtId="3" fontId="3" fillId="6" borderId="23" xfId="0" applyNumberFormat="1" applyFont="1" applyFill="1" applyBorder="1" applyAlignment="1">
      <alignment horizontal="center"/>
    </xf>
    <xf numFmtId="3" fontId="3" fillId="6" borderId="24" xfId="0" applyNumberFormat="1" applyFont="1" applyFill="1" applyBorder="1" applyAlignment="1">
      <alignment horizontal="center"/>
    </xf>
    <xf numFmtId="3" fontId="3" fillId="6" borderId="25" xfId="0" applyNumberFormat="1" applyFont="1" applyFill="1" applyBorder="1" applyAlignment="1">
      <alignment horizontal="center"/>
    </xf>
    <xf numFmtId="0" fontId="2" fillId="6" borderId="0" xfId="0" applyFont="1" applyFill="1" applyAlignment="1">
      <alignment horizontal="center" vertical="center" textRotation="180"/>
    </xf>
    <xf numFmtId="3" fontId="3" fillId="6" borderId="0" xfId="0" applyNumberFormat="1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 vertical="center" textRotation="180"/>
    </xf>
    <xf numFmtId="3" fontId="4" fillId="6" borderId="18" xfId="0" applyNumberFormat="1" applyFont="1" applyFill="1" applyBorder="1" applyAlignment="1">
      <alignment horizontal="center"/>
    </xf>
    <xf numFmtId="0" fontId="3" fillId="6" borderId="26" xfId="0" applyFont="1" applyFill="1" applyBorder="1" applyAlignment="1">
      <alignment horizontal="center"/>
    </xf>
    <xf numFmtId="3" fontId="3" fillId="6" borderId="27" xfId="0" applyNumberFormat="1" applyFont="1" applyFill="1" applyBorder="1" applyAlignment="1">
      <alignment horizontal="center"/>
    </xf>
    <xf numFmtId="3" fontId="3" fillId="6" borderId="28" xfId="0" applyNumberFormat="1" applyFont="1" applyFill="1" applyBorder="1" applyAlignment="1">
      <alignment horizontal="center"/>
    </xf>
    <xf numFmtId="3" fontId="3" fillId="6" borderId="29" xfId="0" applyNumberFormat="1" applyFont="1" applyFill="1" applyBorder="1" applyAlignment="1">
      <alignment horizontal="center"/>
    </xf>
    <xf numFmtId="3" fontId="3" fillId="6" borderId="30" xfId="0" applyNumberFormat="1" applyFont="1" applyFill="1" applyBorder="1" applyAlignment="1">
      <alignment horizontal="center"/>
    </xf>
    <xf numFmtId="0" fontId="3" fillId="6" borderId="31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3" fontId="4" fillId="6" borderId="12" xfId="0" applyNumberFormat="1" applyFont="1" applyFill="1" applyBorder="1" applyAlignment="1">
      <alignment horizontal="center"/>
    </xf>
    <xf numFmtId="0" fontId="3" fillId="6" borderId="34" xfId="0" applyFont="1" applyFill="1" applyBorder="1" applyAlignment="1">
      <alignment horizontal="center"/>
    </xf>
    <xf numFmtId="0" fontId="5" fillId="6" borderId="21" xfId="0" applyFont="1" applyFill="1" applyBorder="1"/>
    <xf numFmtId="0" fontId="5" fillId="6" borderId="24" xfId="0" applyFont="1" applyFill="1" applyBorder="1"/>
    <xf numFmtId="0" fontId="4" fillId="6" borderId="25" xfId="0" applyFont="1" applyFill="1" applyBorder="1" applyAlignment="1">
      <alignment horizontal="center"/>
    </xf>
    <xf numFmtId="0" fontId="5" fillId="6" borderId="22" xfId="0" applyFont="1" applyFill="1" applyBorder="1"/>
    <xf numFmtId="0" fontId="3" fillId="6" borderId="36" xfId="0" applyFont="1" applyFill="1" applyBorder="1" applyAlignment="1">
      <alignment horizontal="center"/>
    </xf>
    <xf numFmtId="3" fontId="3" fillId="6" borderId="37" xfId="0" applyNumberFormat="1" applyFont="1" applyFill="1" applyBorder="1" applyAlignment="1">
      <alignment horizontal="center"/>
    </xf>
    <xf numFmtId="3" fontId="3" fillId="6" borderId="38" xfId="0" applyNumberFormat="1" applyFont="1" applyFill="1" applyBorder="1" applyAlignment="1">
      <alignment horizontal="center"/>
    </xf>
    <xf numFmtId="3" fontId="3" fillId="6" borderId="39" xfId="0" applyNumberFormat="1" applyFont="1" applyFill="1" applyBorder="1" applyAlignment="1">
      <alignment horizontal="center"/>
    </xf>
    <xf numFmtId="3" fontId="3" fillId="6" borderId="40" xfId="0" applyNumberFormat="1" applyFont="1" applyFill="1" applyBorder="1" applyAlignment="1">
      <alignment horizontal="center"/>
    </xf>
    <xf numFmtId="3" fontId="3" fillId="6" borderId="41" xfId="0" applyNumberFormat="1" applyFont="1" applyFill="1" applyBorder="1" applyAlignment="1">
      <alignment horizontal="center"/>
    </xf>
    <xf numFmtId="0" fontId="0" fillId="6" borderId="0" xfId="0" applyFill="1" applyBorder="1"/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22" fontId="0" fillId="0" borderId="45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3" fontId="3" fillId="0" borderId="36" xfId="0" applyNumberFormat="1" applyFont="1" applyFill="1" applyBorder="1" applyAlignment="1">
      <alignment horizontal="right"/>
    </xf>
    <xf numFmtId="3" fontId="3" fillId="0" borderId="44" xfId="0" applyNumberFormat="1" applyFont="1" applyFill="1" applyBorder="1" applyAlignment="1">
      <alignment horizontal="right"/>
    </xf>
    <xf numFmtId="170" fontId="8" fillId="0" borderId="0" xfId="0" applyNumberFormat="1" applyFont="1" applyFill="1" applyAlignment="1">
      <alignment horizontal="center" vertical="center"/>
    </xf>
    <xf numFmtId="4" fontId="3" fillId="0" borderId="36" xfId="0" applyNumberFormat="1" applyFont="1" applyFill="1" applyBorder="1" applyAlignment="1">
      <alignment horizontal="right"/>
    </xf>
    <xf numFmtId="4" fontId="3" fillId="0" borderId="44" xfId="0" applyNumberFormat="1" applyFont="1" applyFill="1" applyBorder="1" applyAlignment="1">
      <alignment horizontal="right"/>
    </xf>
    <xf numFmtId="169" fontId="3" fillId="0" borderId="36" xfId="0" applyNumberFormat="1" applyFont="1" applyFill="1" applyBorder="1" applyAlignment="1">
      <alignment horizontal="right"/>
    </xf>
    <xf numFmtId="169" fontId="3" fillId="0" borderId="44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14" fontId="6" fillId="0" borderId="0" xfId="0" applyNumberFormat="1" applyFont="1" applyFill="1" applyBorder="1" applyAlignment="1">
      <alignment horizontal="right" vertical="center"/>
    </xf>
    <xf numFmtId="14" fontId="6" fillId="0" borderId="0" xfId="0" applyNumberFormat="1" applyFont="1" applyFill="1" applyBorder="1" applyAlignment="1">
      <alignment horizontal="left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14" fontId="2" fillId="6" borderId="4" xfId="0" applyNumberFormat="1" applyFont="1" applyFill="1" applyBorder="1" applyAlignment="1">
      <alignment horizontal="center" vertical="top" textRotation="180"/>
    </xf>
    <xf numFmtId="0" fontId="2" fillId="6" borderId="0" xfId="0" applyFont="1" applyFill="1" applyBorder="1" applyAlignment="1">
      <alignment horizontal="center" vertical="center" textRotation="180"/>
    </xf>
    <xf numFmtId="0" fontId="2" fillId="6" borderId="32" xfId="0" applyFont="1" applyFill="1" applyBorder="1" applyAlignment="1">
      <alignment horizontal="center" vertical="center" textRotation="180"/>
    </xf>
    <xf numFmtId="0" fontId="2" fillId="6" borderId="33" xfId="0" applyFont="1" applyFill="1" applyBorder="1" applyAlignment="1">
      <alignment horizontal="center" vertical="center" textRotation="180"/>
    </xf>
    <xf numFmtId="0" fontId="2" fillId="6" borderId="35" xfId="0" applyFont="1" applyFill="1" applyBorder="1" applyAlignment="1">
      <alignment horizontal="center" vertical="center" textRotation="180"/>
    </xf>
    <xf numFmtId="0" fontId="3" fillId="6" borderId="4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4" fontId="2" fillId="0" borderId="4" xfId="0" applyNumberFormat="1" applyFont="1" applyFill="1" applyBorder="1" applyAlignment="1">
      <alignment horizontal="center" vertical="top" textRotation="180"/>
    </xf>
    <xf numFmtId="0" fontId="2" fillId="0" borderId="0" xfId="0" applyFont="1" applyFill="1" applyBorder="1" applyAlignment="1">
      <alignment horizontal="center" vertical="center" textRotation="180"/>
    </xf>
    <xf numFmtId="0" fontId="2" fillId="0" borderId="32" xfId="0" applyFont="1" applyFill="1" applyBorder="1" applyAlignment="1">
      <alignment horizontal="center" vertical="center" textRotation="180"/>
    </xf>
    <xf numFmtId="0" fontId="2" fillId="0" borderId="33" xfId="0" applyFont="1" applyFill="1" applyBorder="1" applyAlignment="1">
      <alignment horizontal="center" vertical="center" textRotation="180"/>
    </xf>
    <xf numFmtId="0" fontId="2" fillId="0" borderId="35" xfId="0" applyFont="1" applyFill="1" applyBorder="1" applyAlignment="1">
      <alignment horizontal="center" vertical="center" textRotation="18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0"/>
  <sheetViews>
    <sheetView topLeftCell="A55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105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2270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21524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3511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4171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2454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5587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2128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1620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1997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424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296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730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174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122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193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217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123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351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127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80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146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185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509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740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87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300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168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849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0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0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137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760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170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209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829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4716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107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>
        <v>23029</v>
      </c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2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39517</v>
      </c>
      <c r="D44" s="92">
        <f t="shared" si="0"/>
        <v>2743</v>
      </c>
      <c r="E44" s="93">
        <f t="shared" si="0"/>
        <v>555</v>
      </c>
      <c r="F44" s="93">
        <f t="shared" si="0"/>
        <v>720</v>
      </c>
      <c r="G44" s="93">
        <f t="shared" si="0"/>
        <v>1500</v>
      </c>
      <c r="H44" s="93">
        <f t="shared" si="0"/>
        <v>1620</v>
      </c>
      <c r="I44" s="93">
        <f t="shared" si="0"/>
        <v>2408</v>
      </c>
      <c r="J44" s="93">
        <f t="shared" si="0"/>
        <v>4125</v>
      </c>
      <c r="K44" s="94">
        <f t="shared" si="0"/>
        <v>4716</v>
      </c>
      <c r="L44" s="90">
        <f t="shared" si="0"/>
        <v>23029</v>
      </c>
      <c r="M44" s="91">
        <f t="shared" si="0"/>
        <v>0</v>
      </c>
      <c r="N44" s="42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42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39517</v>
      </c>
      <c r="D46" s="97">
        <f t="shared" si="1"/>
        <v>2743</v>
      </c>
      <c r="E46" s="98">
        <f t="shared" si="1"/>
        <v>555</v>
      </c>
      <c r="F46" s="98">
        <f t="shared" si="1"/>
        <v>720</v>
      </c>
      <c r="G46" s="98">
        <f t="shared" si="1"/>
        <v>1500</v>
      </c>
      <c r="H46" s="98">
        <f t="shared" si="1"/>
        <v>1620</v>
      </c>
      <c r="I46" s="98">
        <f t="shared" si="1"/>
        <v>2408</v>
      </c>
      <c r="J46" s="98">
        <f t="shared" si="1"/>
        <v>4125</v>
      </c>
      <c r="K46" s="99">
        <f t="shared" si="1"/>
        <v>4716</v>
      </c>
      <c r="L46" s="95">
        <f t="shared" si="1"/>
        <v>23029</v>
      </c>
      <c r="M46" s="96">
        <f t="shared" si="1"/>
        <v>0</v>
      </c>
      <c r="N46" s="42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2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10.6</v>
      </c>
      <c r="M49" s="114">
        <v>0</v>
      </c>
      <c r="N49" s="39"/>
    </row>
    <row r="50" spans="1:14" ht="15.75" thickBot="1">
      <c r="A50" s="115"/>
      <c r="B50" s="116"/>
      <c r="C50" s="116"/>
      <c r="D50" s="116"/>
      <c r="E50" s="116"/>
      <c r="F50" s="116"/>
      <c r="G50" s="116"/>
      <c r="H50" s="116"/>
      <c r="I50" s="115"/>
      <c r="J50" s="115"/>
      <c r="K50" s="115"/>
      <c r="L50" s="115"/>
      <c r="M50" s="115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414928.5</v>
      </c>
      <c r="D51" s="119">
        <f t="shared" si="2"/>
        <v>27978.6</v>
      </c>
      <c r="E51" s="120">
        <f t="shared" si="2"/>
        <v>5661</v>
      </c>
      <c r="F51" s="120">
        <f t="shared" si="2"/>
        <v>7343.9999999999991</v>
      </c>
      <c r="G51" s="120">
        <f t="shared" si="2"/>
        <v>15450.000000000002</v>
      </c>
      <c r="H51" s="120">
        <f t="shared" si="2"/>
        <v>17010</v>
      </c>
      <c r="I51" s="120">
        <f t="shared" si="2"/>
        <v>25043.200000000001</v>
      </c>
      <c r="J51" s="120">
        <f t="shared" si="2"/>
        <v>43725</v>
      </c>
      <c r="K51" s="121">
        <f t="shared" si="2"/>
        <v>49046.400000000001</v>
      </c>
      <c r="L51" s="117">
        <f t="shared" si="2"/>
        <v>244107.4</v>
      </c>
      <c r="M51" s="122">
        <f t="shared" si="2"/>
        <v>0</v>
      </c>
      <c r="N51" s="123" t="s">
        <v>63</v>
      </c>
    </row>
    <row r="52" spans="1:14" ht="15.75" thickBot="1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15"/>
      <c r="B55" s="115"/>
      <c r="C55" s="115"/>
      <c r="D55" s="115"/>
      <c r="E55" s="116"/>
      <c r="F55" s="116"/>
      <c r="G55" s="116"/>
      <c r="H55" s="115"/>
      <c r="I55" s="115"/>
      <c r="J55" s="115"/>
      <c r="K55" s="115"/>
      <c r="L55" s="115"/>
      <c r="M55" s="115"/>
      <c r="N55" s="126"/>
    </row>
    <row r="56" spans="1:14" ht="15.75" thickBot="1">
      <c r="A56" s="80" t="s">
        <v>68</v>
      </c>
      <c r="B56" s="134"/>
      <c r="C56" s="135"/>
      <c r="D56" s="136">
        <f t="shared" ref="D56:M56" si="3">(D46*D54)</f>
        <v>238.64099999999999</v>
      </c>
      <c r="E56" s="137">
        <f t="shared" si="3"/>
        <v>48.284999999999997</v>
      </c>
      <c r="F56" s="137">
        <f t="shared" si="3"/>
        <v>62.639999999999993</v>
      </c>
      <c r="G56" s="137">
        <f t="shared" si="3"/>
        <v>130.5</v>
      </c>
      <c r="H56" s="137">
        <f t="shared" si="3"/>
        <v>140.94</v>
      </c>
      <c r="I56" s="137">
        <f t="shared" si="3"/>
        <v>209.49599999999998</v>
      </c>
      <c r="J56" s="137">
        <f t="shared" si="3"/>
        <v>358.875</v>
      </c>
      <c r="K56" s="138">
        <f t="shared" si="3"/>
        <v>410.29199999999997</v>
      </c>
      <c r="L56" s="139">
        <f t="shared" si="3"/>
        <v>0</v>
      </c>
      <c r="M56" s="140">
        <f t="shared" si="3"/>
        <v>0</v>
      </c>
      <c r="N56" s="39"/>
    </row>
    <row r="57" spans="1:14" ht="15.75" thickBot="1">
      <c r="A57" s="115"/>
      <c r="B57" s="115"/>
      <c r="C57" s="115"/>
      <c r="D57" s="115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80933</v>
      </c>
      <c r="C58" s="237"/>
      <c r="D58" s="142" t="s">
        <v>70</v>
      </c>
      <c r="E58" s="241">
        <v>44986</v>
      </c>
      <c r="F58" s="241"/>
      <c r="G58" s="241"/>
      <c r="H58" s="241"/>
      <c r="I58" s="242" t="s">
        <v>106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450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80966</v>
      </c>
      <c r="J59" s="227"/>
      <c r="K59" s="227"/>
      <c r="L59" s="227"/>
      <c r="M59" s="227"/>
      <c r="N59" s="227"/>
    </row>
    <row r="60" spans="1:14" ht="15.75" thickBot="1">
      <c r="A60" s="115"/>
      <c r="B60" s="143"/>
      <c r="C60" s="143"/>
      <c r="D60" s="142"/>
      <c r="E60" s="226" t="s">
        <v>73</v>
      </c>
      <c r="F60" s="226"/>
      <c r="G60" s="226"/>
      <c r="H60" s="226"/>
      <c r="I60" s="227">
        <v>80966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80483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15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850294.10000000009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80966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1599.6689999999999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15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851893.76900000009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15"/>
      <c r="B67" s="144"/>
      <c r="C67" s="144"/>
      <c r="D67" s="115"/>
      <c r="E67" s="229" t="s">
        <v>84</v>
      </c>
      <c r="F67" s="229"/>
      <c r="G67" s="229"/>
      <c r="H67" s="229"/>
      <c r="I67" s="230">
        <v>59500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10.584766584247607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15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80966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265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44986</v>
      </c>
      <c r="B73" s="235"/>
      <c r="C73" s="235"/>
      <c r="D73" s="115"/>
      <c r="E73" s="229" t="s">
        <v>93</v>
      </c>
      <c r="F73" s="229"/>
      <c r="G73" s="229"/>
      <c r="H73" s="229"/>
      <c r="I73" s="230">
        <v>-54600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15"/>
      <c r="E74" s="115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15"/>
      <c r="E75" s="229" t="s">
        <v>94</v>
      </c>
      <c r="F75" s="229"/>
      <c r="G75" s="229"/>
      <c r="H75" s="229"/>
      <c r="I75" s="230">
        <f>(I67+I68+I69+I70+I71+I73+I76+I72)</f>
        <v>85866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15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15"/>
      <c r="E77" s="115"/>
      <c r="F77" s="150"/>
      <c r="G77" s="151"/>
      <c r="H77" s="151"/>
      <c r="I77" s="152"/>
      <c r="J77" s="152"/>
      <c r="K77" s="152"/>
      <c r="L77" s="152"/>
      <c r="M77" s="152"/>
      <c r="N77" s="153"/>
    </row>
    <row r="78" spans="1:14">
      <c r="A78" s="232" t="s">
        <v>106</v>
      </c>
      <c r="B78" s="232"/>
      <c r="C78" s="232"/>
      <c r="D78" s="115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59750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24621</v>
      </c>
      <c r="J81" s="227"/>
      <c r="K81" s="227"/>
      <c r="L81" s="227"/>
      <c r="M81" s="227"/>
      <c r="N81" s="227"/>
    </row>
    <row r="82" spans="1:14">
      <c r="A82" s="115"/>
      <c r="B82" s="115"/>
      <c r="C82" s="115"/>
      <c r="D82" s="157"/>
      <c r="E82" s="226" t="s">
        <v>100</v>
      </c>
      <c r="F82" s="226"/>
      <c r="G82" s="226"/>
      <c r="H82" s="226"/>
      <c r="I82" s="227">
        <v>265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450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58"/>
      <c r="F85" s="158"/>
      <c r="G85" s="158"/>
      <c r="H85" s="158"/>
      <c r="I85" s="159"/>
      <c r="J85" s="159"/>
      <c r="K85" s="159"/>
      <c r="L85" s="159"/>
      <c r="M85" s="159"/>
      <c r="N85" s="159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85086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58"/>
      <c r="F87" s="158"/>
      <c r="G87" s="158"/>
      <c r="H87" s="158"/>
      <c r="I87" s="159"/>
      <c r="J87" s="159"/>
      <c r="K87" s="159"/>
      <c r="L87" s="159"/>
      <c r="M87" s="159"/>
      <c r="N87" s="159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-780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17" bottom="0.17" header="0.17" footer="0.17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123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2163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21165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3453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4443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2522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5936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2126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1642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2019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425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294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749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160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115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182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214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117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334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129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120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153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200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532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730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101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308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158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866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0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144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135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765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198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237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811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4555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122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>
        <v>17495</v>
      </c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8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39682</v>
      </c>
      <c r="D44" s="92">
        <f t="shared" si="0"/>
        <v>2970</v>
      </c>
      <c r="E44" s="93">
        <f t="shared" si="0"/>
        <v>567</v>
      </c>
      <c r="F44" s="93">
        <f t="shared" si="0"/>
        <v>719</v>
      </c>
      <c r="G44" s="93">
        <f t="shared" si="0"/>
        <v>1495</v>
      </c>
      <c r="H44" s="93">
        <f t="shared" si="0"/>
        <v>1642</v>
      </c>
      <c r="I44" s="93">
        <f t="shared" si="0"/>
        <v>2426</v>
      </c>
      <c r="J44" s="93">
        <f t="shared" si="0"/>
        <v>4145</v>
      </c>
      <c r="K44" s="94">
        <f t="shared" si="0"/>
        <v>4555</v>
      </c>
      <c r="L44" s="90">
        <f t="shared" si="0"/>
        <v>17495</v>
      </c>
      <c r="M44" s="91">
        <f t="shared" si="0"/>
        <v>0</v>
      </c>
      <c r="N44" s="48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48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39682</v>
      </c>
      <c r="D46" s="97">
        <f t="shared" si="1"/>
        <v>2970</v>
      </c>
      <c r="E46" s="98">
        <f t="shared" si="1"/>
        <v>567</v>
      </c>
      <c r="F46" s="98">
        <f t="shared" si="1"/>
        <v>719</v>
      </c>
      <c r="G46" s="98">
        <f t="shared" si="1"/>
        <v>1495</v>
      </c>
      <c r="H46" s="98">
        <f t="shared" si="1"/>
        <v>1642</v>
      </c>
      <c r="I46" s="98">
        <f t="shared" si="1"/>
        <v>2426</v>
      </c>
      <c r="J46" s="98">
        <f t="shared" si="1"/>
        <v>4145</v>
      </c>
      <c r="K46" s="99">
        <f t="shared" si="1"/>
        <v>4555</v>
      </c>
      <c r="L46" s="95">
        <f t="shared" si="1"/>
        <v>17495</v>
      </c>
      <c r="M46" s="96">
        <f t="shared" si="1"/>
        <v>0</v>
      </c>
      <c r="N46" s="48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8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10.7</v>
      </c>
      <c r="M49" s="114">
        <v>0</v>
      </c>
      <c r="N49" s="39"/>
    </row>
    <row r="50" spans="1:14" ht="15.75" thickBot="1">
      <c r="A50" s="154"/>
      <c r="B50" s="116"/>
      <c r="C50" s="116"/>
      <c r="D50" s="116"/>
      <c r="E50" s="116"/>
      <c r="F50" s="116"/>
      <c r="G50" s="116"/>
      <c r="H50" s="116"/>
      <c r="I50" s="154"/>
      <c r="J50" s="154"/>
      <c r="K50" s="154"/>
      <c r="L50" s="154"/>
      <c r="M50" s="154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416661</v>
      </c>
      <c r="D51" s="119">
        <f t="shared" si="2"/>
        <v>30293.999999999996</v>
      </c>
      <c r="E51" s="120">
        <f t="shared" si="2"/>
        <v>5783.4</v>
      </c>
      <c r="F51" s="120">
        <f t="shared" si="2"/>
        <v>7333.7999999999993</v>
      </c>
      <c r="G51" s="120">
        <f t="shared" si="2"/>
        <v>15398.500000000002</v>
      </c>
      <c r="H51" s="120">
        <f t="shared" si="2"/>
        <v>17241</v>
      </c>
      <c r="I51" s="120">
        <f t="shared" si="2"/>
        <v>25230.400000000001</v>
      </c>
      <c r="J51" s="120">
        <f t="shared" si="2"/>
        <v>43937</v>
      </c>
      <c r="K51" s="121">
        <f t="shared" si="2"/>
        <v>47372</v>
      </c>
      <c r="L51" s="117">
        <f t="shared" si="2"/>
        <v>187196.5</v>
      </c>
      <c r="M51" s="122">
        <f t="shared" si="2"/>
        <v>0</v>
      </c>
      <c r="N51" s="123" t="s">
        <v>63</v>
      </c>
    </row>
    <row r="52" spans="1:14" ht="15.75" thickBot="1">
      <c r="A52" s="154"/>
      <c r="B52" s="154"/>
      <c r="C52" s="154"/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54"/>
      <c r="B55" s="154"/>
      <c r="C55" s="154"/>
      <c r="D55" s="154"/>
      <c r="E55" s="116"/>
      <c r="F55" s="116"/>
      <c r="G55" s="116"/>
      <c r="H55" s="154"/>
      <c r="I55" s="154"/>
      <c r="J55" s="154"/>
      <c r="K55" s="154"/>
      <c r="L55" s="154"/>
      <c r="M55" s="154"/>
      <c r="N55" s="126"/>
    </row>
    <row r="56" spans="1:14" ht="15.75" thickBot="1">
      <c r="A56" s="80" t="s">
        <v>68</v>
      </c>
      <c r="B56" s="134"/>
      <c r="C56" s="135"/>
      <c r="D56" s="136">
        <f>(D46*D54)</f>
        <v>258.39</v>
      </c>
      <c r="E56" s="137">
        <f>(E46*E54)</f>
        <v>49.328999999999994</v>
      </c>
      <c r="F56" s="137">
        <f>(F46*F54)</f>
        <v>62.552999999999997</v>
      </c>
      <c r="G56" s="137">
        <f>(G46*G54)</f>
        <v>130.065</v>
      </c>
      <c r="H56" s="137">
        <f t="shared" ref="H56" si="3">(H46*H54)</f>
        <v>142.85399999999998</v>
      </c>
      <c r="I56" s="137">
        <f>(I46*I54)</f>
        <v>211.06199999999998</v>
      </c>
      <c r="J56" s="137">
        <f>(J46*J54)</f>
        <v>360.61499999999995</v>
      </c>
      <c r="K56" s="138">
        <f>(K46*K54)</f>
        <v>396.28499999999997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54"/>
      <c r="B57" s="154"/>
      <c r="C57" s="154"/>
      <c r="D57" s="154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75696</v>
      </c>
      <c r="C58" s="237"/>
      <c r="D58" s="142" t="s">
        <v>70</v>
      </c>
      <c r="E58" s="241">
        <v>45148</v>
      </c>
      <c r="F58" s="241"/>
      <c r="G58" s="241"/>
      <c r="H58" s="241"/>
      <c r="I58" s="242" t="s">
        <v>111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450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75723</v>
      </c>
      <c r="J59" s="227"/>
      <c r="K59" s="227"/>
      <c r="L59" s="227"/>
      <c r="M59" s="227"/>
      <c r="N59" s="227"/>
    </row>
    <row r="60" spans="1:14" ht="15.75" thickBot="1">
      <c r="A60" s="154"/>
      <c r="B60" s="143"/>
      <c r="C60" s="143"/>
      <c r="D60" s="142"/>
      <c r="E60" s="226" t="s">
        <v>73</v>
      </c>
      <c r="F60" s="226"/>
      <c r="G60" s="226"/>
      <c r="H60" s="226"/>
      <c r="I60" s="227">
        <v>75723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75246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54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796447.60000000009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75723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1611.1529999999998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54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798058.75300000014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54"/>
      <c r="B67" s="144"/>
      <c r="C67" s="144"/>
      <c r="D67" s="154"/>
      <c r="E67" s="229" t="s">
        <v>84</v>
      </c>
      <c r="F67" s="229"/>
      <c r="G67" s="229"/>
      <c r="H67" s="229"/>
      <c r="I67" s="230">
        <v>73279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10.605995707413021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54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75723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280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45148</v>
      </c>
      <c r="B73" s="235"/>
      <c r="C73" s="235"/>
      <c r="D73" s="154"/>
      <c r="E73" s="229" t="s">
        <v>93</v>
      </c>
      <c r="F73" s="229"/>
      <c r="G73" s="229"/>
      <c r="H73" s="229"/>
      <c r="I73" s="230">
        <v>-65102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54"/>
      <c r="E74" s="154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54"/>
      <c r="E75" s="229" t="s">
        <v>94</v>
      </c>
      <c r="F75" s="229"/>
      <c r="G75" s="229"/>
      <c r="H75" s="229"/>
      <c r="I75" s="230">
        <f>(I67+I68+I69+I70+I71+I73+I76+I72)</f>
        <v>83900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54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54"/>
      <c r="E77" s="154"/>
      <c r="F77" s="150"/>
      <c r="G77" s="151"/>
      <c r="H77" s="151"/>
      <c r="I77" s="152"/>
      <c r="J77" s="152"/>
      <c r="K77" s="152"/>
      <c r="L77" s="152"/>
      <c r="M77" s="152"/>
      <c r="N77" s="153"/>
    </row>
    <row r="78" spans="1:14">
      <c r="A78" s="232" t="s">
        <v>111</v>
      </c>
      <c r="B78" s="232"/>
      <c r="C78" s="232"/>
      <c r="D78" s="154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60650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23042</v>
      </c>
      <c r="J81" s="227"/>
      <c r="K81" s="227"/>
      <c r="L81" s="227"/>
      <c r="M81" s="227"/>
      <c r="N81" s="227"/>
    </row>
    <row r="82" spans="1:14">
      <c r="A82" s="154"/>
      <c r="B82" s="154"/>
      <c r="C82" s="154"/>
      <c r="D82" s="157"/>
      <c r="E82" s="226" t="s">
        <v>100</v>
      </c>
      <c r="F82" s="226"/>
      <c r="G82" s="226"/>
      <c r="H82" s="226"/>
      <c r="I82" s="227">
        <v>280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450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58"/>
      <c r="F85" s="158"/>
      <c r="G85" s="158"/>
      <c r="H85" s="158"/>
      <c r="I85" s="159"/>
      <c r="J85" s="159"/>
      <c r="K85" s="159"/>
      <c r="L85" s="159"/>
      <c r="M85" s="159"/>
      <c r="N85" s="159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84422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58"/>
      <c r="F87" s="158"/>
      <c r="G87" s="158"/>
      <c r="H87" s="158"/>
      <c r="I87" s="159"/>
      <c r="J87" s="159"/>
      <c r="K87" s="159"/>
      <c r="L87" s="159"/>
      <c r="M87" s="159"/>
      <c r="N87" s="159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522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75" header="0.3" footer="0.3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124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2347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21165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3492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4258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2561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5869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 t="s">
        <v>125</v>
      </c>
      <c r="E10" s="45"/>
      <c r="F10" s="45"/>
      <c r="G10" s="45"/>
      <c r="H10" s="45"/>
      <c r="I10" s="45"/>
      <c r="J10" s="45">
        <v>2106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1631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2004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418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316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768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152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129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197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214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120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345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113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136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160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174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526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767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93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308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156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908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0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139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134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778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203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242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871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4509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122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>
        <v>30893</v>
      </c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61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39692</v>
      </c>
      <c r="D44" s="92">
        <f t="shared" si="0"/>
        <v>2984</v>
      </c>
      <c r="E44" s="93">
        <f t="shared" si="0"/>
        <v>557</v>
      </c>
      <c r="F44" s="93">
        <f t="shared" si="0"/>
        <v>734</v>
      </c>
      <c r="G44" s="93">
        <f t="shared" si="0"/>
        <v>1545</v>
      </c>
      <c r="H44" s="93">
        <f t="shared" si="0"/>
        <v>1631</v>
      </c>
      <c r="I44" s="93">
        <f t="shared" si="0"/>
        <v>2547</v>
      </c>
      <c r="J44" s="93">
        <f t="shared" si="0"/>
        <v>4110</v>
      </c>
      <c r="K44" s="94">
        <f t="shared" si="0"/>
        <v>4509</v>
      </c>
      <c r="L44" s="90">
        <f t="shared" si="0"/>
        <v>30893</v>
      </c>
      <c r="M44" s="91">
        <f t="shared" si="0"/>
        <v>0</v>
      </c>
      <c r="N44" s="161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61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39692</v>
      </c>
      <c r="D46" s="97">
        <f t="shared" si="1"/>
        <v>2984</v>
      </c>
      <c r="E46" s="98">
        <f t="shared" si="1"/>
        <v>557</v>
      </c>
      <c r="F46" s="98">
        <f t="shared" si="1"/>
        <v>734</v>
      </c>
      <c r="G46" s="98">
        <f t="shared" si="1"/>
        <v>1545</v>
      </c>
      <c r="H46" s="98">
        <f t="shared" si="1"/>
        <v>1631</v>
      </c>
      <c r="I46" s="98">
        <f t="shared" si="1"/>
        <v>2547</v>
      </c>
      <c r="J46" s="98">
        <f t="shared" si="1"/>
        <v>4110</v>
      </c>
      <c r="K46" s="99">
        <f t="shared" si="1"/>
        <v>4509</v>
      </c>
      <c r="L46" s="95">
        <f t="shared" si="1"/>
        <v>30893</v>
      </c>
      <c r="M46" s="96">
        <f t="shared" si="1"/>
        <v>0</v>
      </c>
      <c r="N46" s="161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61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10.7</v>
      </c>
      <c r="M49" s="114">
        <v>0</v>
      </c>
      <c r="N49" s="39"/>
    </row>
    <row r="50" spans="1:14" ht="15.75" thickBot="1">
      <c r="A50" s="165"/>
      <c r="B50" s="116"/>
      <c r="C50" s="116"/>
      <c r="D50" s="116"/>
      <c r="E50" s="116"/>
      <c r="F50" s="116"/>
      <c r="G50" s="116"/>
      <c r="H50" s="116"/>
      <c r="I50" s="165"/>
      <c r="J50" s="165"/>
      <c r="K50" s="165"/>
      <c r="L50" s="165"/>
      <c r="M50" s="165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416766</v>
      </c>
      <c r="D51" s="119">
        <f t="shared" si="2"/>
        <v>30436.799999999999</v>
      </c>
      <c r="E51" s="120">
        <f t="shared" si="2"/>
        <v>5681.4</v>
      </c>
      <c r="F51" s="120">
        <f t="shared" si="2"/>
        <v>7486.7999999999993</v>
      </c>
      <c r="G51" s="120">
        <f t="shared" si="2"/>
        <v>15913.500000000002</v>
      </c>
      <c r="H51" s="120">
        <f t="shared" si="2"/>
        <v>17125.5</v>
      </c>
      <c r="I51" s="120">
        <f t="shared" si="2"/>
        <v>26488.799999999999</v>
      </c>
      <c r="J51" s="120">
        <f t="shared" si="2"/>
        <v>43566</v>
      </c>
      <c r="K51" s="121">
        <f t="shared" si="2"/>
        <v>46893.599999999999</v>
      </c>
      <c r="L51" s="117">
        <f t="shared" si="2"/>
        <v>330555.09999999998</v>
      </c>
      <c r="M51" s="122">
        <f t="shared" si="2"/>
        <v>0</v>
      </c>
      <c r="N51" s="123" t="s">
        <v>63</v>
      </c>
    </row>
    <row r="52" spans="1:14" ht="15.75" thickBot="1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65"/>
      <c r="B55" s="165"/>
      <c r="C55" s="165"/>
      <c r="D55" s="165"/>
      <c r="E55" s="116"/>
      <c r="F55" s="116"/>
      <c r="G55" s="116"/>
      <c r="H55" s="165"/>
      <c r="I55" s="165"/>
      <c r="J55" s="165"/>
      <c r="K55" s="165"/>
      <c r="L55" s="165"/>
      <c r="M55" s="165"/>
      <c r="N55" s="126"/>
    </row>
    <row r="56" spans="1:14" ht="15.75" thickBot="1">
      <c r="A56" s="80" t="s">
        <v>68</v>
      </c>
      <c r="B56" s="134"/>
      <c r="C56" s="135"/>
      <c r="D56" s="136">
        <f>(D46*D54)</f>
        <v>259.608</v>
      </c>
      <c r="E56" s="137">
        <f>(E46*E54)</f>
        <v>48.458999999999996</v>
      </c>
      <c r="F56" s="137">
        <f>(F46*F54)</f>
        <v>63.857999999999997</v>
      </c>
      <c r="G56" s="137">
        <f>(G46*G54)</f>
        <v>134.41499999999999</v>
      </c>
      <c r="H56" s="137">
        <f t="shared" ref="H56" si="3">(H46*H54)</f>
        <v>141.89699999999999</v>
      </c>
      <c r="I56" s="137">
        <f>(I46*I54)</f>
        <v>221.589</v>
      </c>
      <c r="J56" s="137">
        <f>(J46*J54)</f>
        <v>357.57</v>
      </c>
      <c r="K56" s="138">
        <f>(K46*K54)</f>
        <v>392.28299999999996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65"/>
      <c r="B57" s="165"/>
      <c r="C57" s="165"/>
      <c r="D57" s="165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89202</v>
      </c>
      <c r="C58" s="237"/>
      <c r="D58" s="142" t="s">
        <v>70</v>
      </c>
      <c r="E58" s="241">
        <v>44996</v>
      </c>
      <c r="F58" s="241"/>
      <c r="G58" s="241"/>
      <c r="H58" s="241"/>
      <c r="I58" s="242" t="s">
        <v>113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394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89228</v>
      </c>
      <c r="J59" s="227"/>
      <c r="K59" s="227"/>
      <c r="L59" s="227"/>
      <c r="M59" s="227"/>
      <c r="N59" s="227"/>
    </row>
    <row r="60" spans="1:14" ht="15.75" thickBot="1">
      <c r="A60" s="165"/>
      <c r="B60" s="143"/>
      <c r="C60" s="143"/>
      <c r="D60" s="142"/>
      <c r="E60" s="226" t="s">
        <v>73</v>
      </c>
      <c r="F60" s="226"/>
      <c r="G60" s="226"/>
      <c r="H60" s="226"/>
      <c r="I60" s="227">
        <v>89228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88808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65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940913.5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89228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1619.6789999999999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65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942533.179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65"/>
      <c r="B67" s="144"/>
      <c r="C67" s="144"/>
      <c r="D67" s="165"/>
      <c r="E67" s="229" t="s">
        <v>84</v>
      </c>
      <c r="F67" s="229"/>
      <c r="G67" s="229"/>
      <c r="H67" s="229"/>
      <c r="I67" s="230">
        <v>65102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10.613156235924691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65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89228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400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44996</v>
      </c>
      <c r="B73" s="235"/>
      <c r="C73" s="235"/>
      <c r="D73" s="165"/>
      <c r="E73" s="229" t="s">
        <v>93</v>
      </c>
      <c r="F73" s="229"/>
      <c r="G73" s="229"/>
      <c r="H73" s="229"/>
      <c r="I73" s="230">
        <v>-77702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65"/>
      <c r="E74" s="165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65"/>
      <c r="E75" s="229" t="s">
        <v>94</v>
      </c>
      <c r="F75" s="229"/>
      <c r="G75" s="229"/>
      <c r="H75" s="229"/>
      <c r="I75" s="230">
        <f>(I67+I68+I69+I70+I71+I73+I76+I72)</f>
        <v>76628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65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65"/>
      <c r="E77" s="165"/>
      <c r="F77" s="150"/>
      <c r="G77" s="162"/>
      <c r="H77" s="162"/>
      <c r="I77" s="163"/>
      <c r="J77" s="163"/>
      <c r="K77" s="163"/>
      <c r="L77" s="163"/>
      <c r="M77" s="163"/>
      <c r="N77" s="153"/>
    </row>
    <row r="78" spans="1:14">
      <c r="A78" s="232" t="s">
        <v>113</v>
      </c>
      <c r="B78" s="232"/>
      <c r="C78" s="232"/>
      <c r="D78" s="165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53000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22933</v>
      </c>
      <c r="J81" s="227"/>
      <c r="K81" s="227"/>
      <c r="L81" s="227"/>
      <c r="M81" s="227"/>
      <c r="N81" s="227"/>
    </row>
    <row r="82" spans="1:14">
      <c r="A82" s="165"/>
      <c r="B82" s="165"/>
      <c r="C82" s="165"/>
      <c r="D82" s="157"/>
      <c r="E82" s="226" t="s">
        <v>100</v>
      </c>
      <c r="F82" s="226"/>
      <c r="G82" s="226"/>
      <c r="H82" s="226"/>
      <c r="I82" s="227">
        <v>400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394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64"/>
      <c r="F85" s="164"/>
      <c r="G85" s="164"/>
      <c r="H85" s="164"/>
      <c r="I85" s="160"/>
      <c r="J85" s="160"/>
      <c r="K85" s="160"/>
      <c r="L85" s="160"/>
      <c r="M85" s="160"/>
      <c r="N85" s="160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76727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64"/>
      <c r="F87" s="164"/>
      <c r="G87" s="164"/>
      <c r="H87" s="164"/>
      <c r="I87" s="160"/>
      <c r="J87" s="160"/>
      <c r="K87" s="160"/>
      <c r="L87" s="160"/>
      <c r="M87" s="160"/>
      <c r="N87" s="160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99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75" header="0.3" footer="0.3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I74" sqref="I74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126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2212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21185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3482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4540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2600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6092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2157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1627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1937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420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310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718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151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121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186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196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121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335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129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120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150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208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510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753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91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315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168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908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31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135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150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757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202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251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920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4494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53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/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61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40111</v>
      </c>
      <c r="D44" s="92">
        <f t="shared" si="0"/>
        <v>2996</v>
      </c>
      <c r="E44" s="93">
        <f t="shared" si="0"/>
        <v>574</v>
      </c>
      <c r="F44" s="93">
        <f t="shared" si="0"/>
        <v>730</v>
      </c>
      <c r="G44" s="93">
        <f t="shared" si="0"/>
        <v>1510</v>
      </c>
      <c r="H44" s="93">
        <f t="shared" si="0"/>
        <v>1627</v>
      </c>
      <c r="I44" s="93">
        <f t="shared" si="0"/>
        <v>2546</v>
      </c>
      <c r="J44" s="93">
        <f t="shared" si="0"/>
        <v>4094</v>
      </c>
      <c r="K44" s="94">
        <f t="shared" si="0"/>
        <v>4494</v>
      </c>
      <c r="L44" s="90">
        <f t="shared" si="0"/>
        <v>0</v>
      </c>
      <c r="M44" s="91">
        <f t="shared" si="0"/>
        <v>0</v>
      </c>
      <c r="N44" s="161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61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40111</v>
      </c>
      <c r="D46" s="97">
        <f t="shared" si="1"/>
        <v>2996</v>
      </c>
      <c r="E46" s="98">
        <f t="shared" si="1"/>
        <v>574</v>
      </c>
      <c r="F46" s="98">
        <f t="shared" si="1"/>
        <v>730</v>
      </c>
      <c r="G46" s="98">
        <f t="shared" si="1"/>
        <v>1510</v>
      </c>
      <c r="H46" s="98">
        <f t="shared" si="1"/>
        <v>1627</v>
      </c>
      <c r="I46" s="98">
        <f t="shared" si="1"/>
        <v>2546</v>
      </c>
      <c r="J46" s="98">
        <f t="shared" si="1"/>
        <v>4094</v>
      </c>
      <c r="K46" s="99">
        <f t="shared" si="1"/>
        <v>4494</v>
      </c>
      <c r="L46" s="95">
        <f t="shared" si="1"/>
        <v>0</v>
      </c>
      <c r="M46" s="96">
        <f t="shared" si="1"/>
        <v>0</v>
      </c>
      <c r="N46" s="161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61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0</v>
      </c>
      <c r="M49" s="114">
        <v>0</v>
      </c>
      <c r="N49" s="39"/>
    </row>
    <row r="50" spans="1:14" ht="15.75" thickBot="1">
      <c r="A50" s="165"/>
      <c r="B50" s="116"/>
      <c r="C50" s="116"/>
      <c r="D50" s="116"/>
      <c r="E50" s="116"/>
      <c r="F50" s="116"/>
      <c r="G50" s="116"/>
      <c r="H50" s="116"/>
      <c r="I50" s="165"/>
      <c r="J50" s="165"/>
      <c r="K50" s="165"/>
      <c r="L50" s="165"/>
      <c r="M50" s="165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421165.5</v>
      </c>
      <c r="D51" s="119">
        <f t="shared" si="2"/>
        <v>30559.199999999997</v>
      </c>
      <c r="E51" s="120">
        <f t="shared" si="2"/>
        <v>5854.7999999999993</v>
      </c>
      <c r="F51" s="120">
        <f t="shared" si="2"/>
        <v>7445.9999999999991</v>
      </c>
      <c r="G51" s="120">
        <f t="shared" si="2"/>
        <v>15553.000000000002</v>
      </c>
      <c r="H51" s="120">
        <f t="shared" si="2"/>
        <v>17083.5</v>
      </c>
      <c r="I51" s="120">
        <f t="shared" si="2"/>
        <v>26478.400000000001</v>
      </c>
      <c r="J51" s="120">
        <f t="shared" si="2"/>
        <v>43396.4</v>
      </c>
      <c r="K51" s="121">
        <f t="shared" si="2"/>
        <v>46737.599999999999</v>
      </c>
      <c r="L51" s="117">
        <f t="shared" si="2"/>
        <v>0</v>
      </c>
      <c r="M51" s="122">
        <f t="shared" si="2"/>
        <v>0</v>
      </c>
      <c r="N51" s="123" t="s">
        <v>63</v>
      </c>
    </row>
    <row r="52" spans="1:14" ht="15.75" thickBot="1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65"/>
      <c r="B55" s="165"/>
      <c r="C55" s="165"/>
      <c r="D55" s="165"/>
      <c r="E55" s="116"/>
      <c r="F55" s="116"/>
      <c r="G55" s="116"/>
      <c r="H55" s="165"/>
      <c r="I55" s="165"/>
      <c r="J55" s="165"/>
      <c r="K55" s="165"/>
      <c r="L55" s="165"/>
      <c r="M55" s="165"/>
      <c r="N55" s="126"/>
    </row>
    <row r="56" spans="1:14" ht="15.75" thickBot="1">
      <c r="A56" s="80" t="s">
        <v>68</v>
      </c>
      <c r="B56" s="134"/>
      <c r="C56" s="135"/>
      <c r="D56" s="136">
        <f>(D46*D54)</f>
        <v>260.65199999999999</v>
      </c>
      <c r="E56" s="137">
        <f>(E46*E54)</f>
        <v>49.937999999999995</v>
      </c>
      <c r="F56" s="137">
        <f>(F46*F54)</f>
        <v>63.51</v>
      </c>
      <c r="G56" s="137">
        <f>(G46*G54)</f>
        <v>131.37</v>
      </c>
      <c r="H56" s="137">
        <f t="shared" ref="H56" si="3">(H46*H54)</f>
        <v>141.54899999999998</v>
      </c>
      <c r="I56" s="137">
        <f>(I46*I54)</f>
        <v>221.50199999999998</v>
      </c>
      <c r="J56" s="137">
        <f>(J46*J54)</f>
        <v>356.178</v>
      </c>
      <c r="K56" s="138">
        <f>(K46*K54)</f>
        <v>390.97799999999995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65"/>
      <c r="B57" s="165"/>
      <c r="C57" s="165"/>
      <c r="D57" s="165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58682</v>
      </c>
      <c r="C58" s="237"/>
      <c r="D58" s="142" t="s">
        <v>70</v>
      </c>
      <c r="E58" s="241">
        <v>44997</v>
      </c>
      <c r="F58" s="241"/>
      <c r="G58" s="241"/>
      <c r="H58" s="241"/>
      <c r="I58" s="242" t="s">
        <v>115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413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58735</v>
      </c>
      <c r="J59" s="227"/>
      <c r="K59" s="227"/>
      <c r="L59" s="227"/>
      <c r="M59" s="227"/>
      <c r="N59" s="227"/>
    </row>
    <row r="60" spans="1:14" ht="15.75" thickBot="1">
      <c r="A60" s="165"/>
      <c r="B60" s="143"/>
      <c r="C60" s="143"/>
      <c r="D60" s="142"/>
      <c r="E60" s="226" t="s">
        <v>73</v>
      </c>
      <c r="F60" s="226"/>
      <c r="G60" s="226"/>
      <c r="H60" s="226"/>
      <c r="I60" s="227">
        <v>58735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58269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65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614274.4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58735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1615.6770000000001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65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615890.07700000005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65"/>
      <c r="B67" s="144"/>
      <c r="C67" s="144"/>
      <c r="D67" s="165"/>
      <c r="E67" s="229" t="s">
        <v>84</v>
      </c>
      <c r="F67" s="229"/>
      <c r="G67" s="229"/>
      <c r="H67" s="229"/>
      <c r="I67" s="230">
        <v>77702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10.569772554874806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65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58735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540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44997</v>
      </c>
      <c r="B73" s="235"/>
      <c r="C73" s="235"/>
      <c r="D73" s="165"/>
      <c r="E73" s="229" t="s">
        <v>93</v>
      </c>
      <c r="F73" s="229"/>
      <c r="G73" s="229"/>
      <c r="H73" s="229"/>
      <c r="I73" s="230">
        <v>-57000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65"/>
      <c r="E74" s="165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65"/>
      <c r="E75" s="229" t="s">
        <v>94</v>
      </c>
      <c r="F75" s="229"/>
      <c r="G75" s="229"/>
      <c r="H75" s="229"/>
      <c r="I75" s="230">
        <f>(I67+I68+I69+I70+I71+I73+I76+I72)</f>
        <v>79437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65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65"/>
      <c r="E77" s="165"/>
      <c r="F77" s="150"/>
      <c r="G77" s="162"/>
      <c r="H77" s="162"/>
      <c r="I77" s="163"/>
      <c r="J77" s="163"/>
      <c r="K77" s="163"/>
      <c r="L77" s="163"/>
      <c r="M77" s="163"/>
      <c r="N77" s="153"/>
    </row>
    <row r="78" spans="1:14">
      <c r="A78" s="232" t="s">
        <v>115</v>
      </c>
      <c r="B78" s="232"/>
      <c r="C78" s="232"/>
      <c r="D78" s="165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56300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140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23114</v>
      </c>
      <c r="J81" s="227"/>
      <c r="K81" s="227"/>
      <c r="L81" s="227"/>
      <c r="M81" s="227"/>
      <c r="N81" s="227"/>
    </row>
    <row r="82" spans="1:14">
      <c r="A82" s="165"/>
      <c r="B82" s="165"/>
      <c r="C82" s="165"/>
      <c r="D82" s="157"/>
      <c r="E82" s="226" t="s">
        <v>100</v>
      </c>
      <c r="F82" s="226"/>
      <c r="G82" s="226"/>
      <c r="H82" s="226"/>
      <c r="I82" s="227">
        <v>400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413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64"/>
      <c r="F85" s="164"/>
      <c r="G85" s="164"/>
      <c r="H85" s="164"/>
      <c r="I85" s="160"/>
      <c r="J85" s="160"/>
      <c r="K85" s="160"/>
      <c r="L85" s="160"/>
      <c r="M85" s="160"/>
      <c r="N85" s="160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80367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64"/>
      <c r="F87" s="164"/>
      <c r="G87" s="164"/>
      <c r="H87" s="164"/>
      <c r="I87" s="160"/>
      <c r="J87" s="160"/>
      <c r="K87" s="160"/>
      <c r="L87" s="160"/>
      <c r="M87" s="160"/>
      <c r="N87" s="160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930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N90"/>
  <sheetViews>
    <sheetView tabSelected="1" topLeftCell="A76" workbookViewId="0">
      <selection activeCell="I8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127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2280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21282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3502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4239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2522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6101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2094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1635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1905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419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313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764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157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119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192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208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123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334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132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117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153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192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494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749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86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317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162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908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0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0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153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775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199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231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890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4472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53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/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61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39926</v>
      </c>
      <c r="D44" s="92">
        <f t="shared" si="0"/>
        <v>2804</v>
      </c>
      <c r="E44" s="93">
        <f t="shared" si="0"/>
        <v>565</v>
      </c>
      <c r="F44" s="93">
        <f t="shared" si="0"/>
        <v>732</v>
      </c>
      <c r="G44" s="93">
        <f t="shared" si="0"/>
        <v>1524</v>
      </c>
      <c r="H44" s="93">
        <f t="shared" si="0"/>
        <v>1635</v>
      </c>
      <c r="I44" s="93">
        <f t="shared" si="0"/>
        <v>2562</v>
      </c>
      <c r="J44" s="93">
        <f t="shared" si="0"/>
        <v>3999</v>
      </c>
      <c r="K44" s="94">
        <f t="shared" si="0"/>
        <v>4472</v>
      </c>
      <c r="L44" s="90">
        <f t="shared" si="0"/>
        <v>0</v>
      </c>
      <c r="M44" s="91">
        <f t="shared" si="0"/>
        <v>0</v>
      </c>
      <c r="N44" s="161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61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39926</v>
      </c>
      <c r="D46" s="97">
        <f t="shared" si="1"/>
        <v>2804</v>
      </c>
      <c r="E46" s="98">
        <f t="shared" si="1"/>
        <v>565</v>
      </c>
      <c r="F46" s="98">
        <f t="shared" si="1"/>
        <v>732</v>
      </c>
      <c r="G46" s="98">
        <f t="shared" si="1"/>
        <v>1524</v>
      </c>
      <c r="H46" s="98">
        <f t="shared" si="1"/>
        <v>1635</v>
      </c>
      <c r="I46" s="98">
        <f t="shared" si="1"/>
        <v>2562</v>
      </c>
      <c r="J46" s="98">
        <f t="shared" si="1"/>
        <v>3999</v>
      </c>
      <c r="K46" s="99">
        <f t="shared" si="1"/>
        <v>4472</v>
      </c>
      <c r="L46" s="95">
        <f t="shared" si="1"/>
        <v>0</v>
      </c>
      <c r="M46" s="96">
        <f t="shared" si="1"/>
        <v>0</v>
      </c>
      <c r="N46" s="161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61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0</v>
      </c>
      <c r="M49" s="114">
        <v>0</v>
      </c>
      <c r="N49" s="39"/>
    </row>
    <row r="50" spans="1:14" ht="15.75" thickBot="1">
      <c r="A50" s="165"/>
      <c r="B50" s="116"/>
      <c r="C50" s="116"/>
      <c r="D50" s="116"/>
      <c r="E50" s="116"/>
      <c r="F50" s="116"/>
      <c r="G50" s="116"/>
      <c r="H50" s="116"/>
      <c r="I50" s="165"/>
      <c r="J50" s="165"/>
      <c r="K50" s="165"/>
      <c r="L50" s="165"/>
      <c r="M50" s="165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419223</v>
      </c>
      <c r="D51" s="119">
        <f t="shared" si="2"/>
        <v>28600.799999999999</v>
      </c>
      <c r="E51" s="120">
        <f t="shared" si="2"/>
        <v>5763</v>
      </c>
      <c r="F51" s="120">
        <f t="shared" si="2"/>
        <v>7466.4</v>
      </c>
      <c r="G51" s="120">
        <f t="shared" si="2"/>
        <v>15697.2</v>
      </c>
      <c r="H51" s="120">
        <f t="shared" si="2"/>
        <v>17167.5</v>
      </c>
      <c r="I51" s="120">
        <f t="shared" si="2"/>
        <v>26644.799999999999</v>
      </c>
      <c r="J51" s="120">
        <f t="shared" si="2"/>
        <v>42389.4</v>
      </c>
      <c r="K51" s="121">
        <f t="shared" si="2"/>
        <v>46508.800000000003</v>
      </c>
      <c r="L51" s="117">
        <f t="shared" si="2"/>
        <v>0</v>
      </c>
      <c r="M51" s="122">
        <f t="shared" si="2"/>
        <v>0</v>
      </c>
      <c r="N51" s="123" t="s">
        <v>63</v>
      </c>
    </row>
    <row r="52" spans="1:14" ht="15.75" thickBot="1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65"/>
      <c r="B55" s="165"/>
      <c r="C55" s="165"/>
      <c r="D55" s="165"/>
      <c r="E55" s="116"/>
      <c r="F55" s="116"/>
      <c r="G55" s="116"/>
      <c r="H55" s="165"/>
      <c r="I55" s="165"/>
      <c r="J55" s="165"/>
      <c r="K55" s="165"/>
      <c r="L55" s="165"/>
      <c r="M55" s="165"/>
      <c r="N55" s="126"/>
    </row>
    <row r="56" spans="1:14" ht="15.75" thickBot="1">
      <c r="A56" s="80" t="s">
        <v>68</v>
      </c>
      <c r="B56" s="134"/>
      <c r="C56" s="135"/>
      <c r="D56" s="136">
        <f>(D46*D54)</f>
        <v>243.94799999999998</v>
      </c>
      <c r="E56" s="137">
        <f>(E46*E54)</f>
        <v>49.154999999999994</v>
      </c>
      <c r="F56" s="137">
        <f>(F46*F54)</f>
        <v>63.683999999999997</v>
      </c>
      <c r="G56" s="137">
        <f>(G46*G54)</f>
        <v>132.58799999999999</v>
      </c>
      <c r="H56" s="137">
        <f t="shared" ref="H56" si="3">(H46*H54)</f>
        <v>142.24499999999998</v>
      </c>
      <c r="I56" s="137">
        <f>(I46*I54)</f>
        <v>222.89399999999998</v>
      </c>
      <c r="J56" s="137">
        <f>(J46*J54)</f>
        <v>347.91299999999995</v>
      </c>
      <c r="K56" s="138">
        <f>(K46*K54)</f>
        <v>389.06399999999996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65"/>
      <c r="B57" s="165"/>
      <c r="C57" s="165"/>
      <c r="D57" s="165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58219</v>
      </c>
      <c r="C58" s="237"/>
      <c r="D58" s="142" t="s">
        <v>70</v>
      </c>
      <c r="E58" s="241">
        <v>44998</v>
      </c>
      <c r="F58" s="241"/>
      <c r="G58" s="241"/>
      <c r="H58" s="241"/>
      <c r="I58" s="242" t="s">
        <v>117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400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58249</v>
      </c>
      <c r="J59" s="227"/>
      <c r="K59" s="227"/>
      <c r="L59" s="227"/>
      <c r="M59" s="227"/>
      <c r="N59" s="227"/>
    </row>
    <row r="60" spans="1:14" ht="15.75" thickBot="1">
      <c r="A60" s="165"/>
      <c r="B60" s="143"/>
      <c r="C60" s="143"/>
      <c r="D60" s="142"/>
      <c r="E60" s="226" t="s">
        <v>73</v>
      </c>
      <c r="F60" s="226"/>
      <c r="G60" s="226"/>
      <c r="H60" s="226"/>
      <c r="I60" s="227">
        <v>58249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57819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65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609460.9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58249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1591.491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65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611052.39100000006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65"/>
      <c r="B67" s="144"/>
      <c r="C67" s="144"/>
      <c r="D67" s="165"/>
      <c r="E67" s="229" t="s">
        <v>84</v>
      </c>
      <c r="F67" s="229"/>
      <c r="G67" s="229"/>
      <c r="H67" s="229"/>
      <c r="I67" s="230">
        <v>57000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10.56836664418271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65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58249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365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44998</v>
      </c>
      <c r="B73" s="235"/>
      <c r="C73" s="235"/>
      <c r="D73" s="165"/>
      <c r="E73" s="229" t="s">
        <v>93</v>
      </c>
      <c r="F73" s="229"/>
      <c r="G73" s="229"/>
      <c r="H73" s="229"/>
      <c r="I73" s="230">
        <v>-42154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65"/>
      <c r="E74" s="165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65"/>
      <c r="E75" s="229" t="s">
        <v>94</v>
      </c>
      <c r="F75" s="229"/>
      <c r="G75" s="229"/>
      <c r="H75" s="229"/>
      <c r="I75" s="230">
        <f>(I67+I68+I69+I70+I71+I73+I76+I72)</f>
        <v>73095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65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65"/>
      <c r="E77" s="165"/>
      <c r="F77" s="150"/>
      <c r="G77" s="162"/>
      <c r="H77" s="162"/>
      <c r="I77" s="163"/>
      <c r="J77" s="163"/>
      <c r="K77" s="163"/>
      <c r="L77" s="163"/>
      <c r="M77" s="163"/>
      <c r="N77" s="153"/>
    </row>
    <row r="78" spans="1:14">
      <c r="A78" s="232" t="s">
        <v>117</v>
      </c>
      <c r="B78" s="232"/>
      <c r="C78" s="232"/>
      <c r="D78" s="165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55450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35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17245</v>
      </c>
      <c r="J81" s="227"/>
      <c r="K81" s="227"/>
      <c r="L81" s="227"/>
      <c r="M81" s="227"/>
      <c r="N81" s="227"/>
    </row>
    <row r="82" spans="1:14">
      <c r="A82" s="165"/>
      <c r="B82" s="165"/>
      <c r="C82" s="165"/>
      <c r="D82" s="157"/>
      <c r="E82" s="226" t="s">
        <v>100</v>
      </c>
      <c r="F82" s="226"/>
      <c r="G82" s="226"/>
      <c r="H82" s="226"/>
      <c r="I82" s="227">
        <v>330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400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64"/>
      <c r="F85" s="164"/>
      <c r="G85" s="164"/>
      <c r="H85" s="164"/>
      <c r="I85" s="160"/>
      <c r="J85" s="160"/>
      <c r="K85" s="160"/>
      <c r="L85" s="160"/>
      <c r="M85" s="160"/>
      <c r="N85" s="160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73460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64"/>
      <c r="F87" s="164"/>
      <c r="G87" s="164"/>
      <c r="H87" s="164"/>
      <c r="I87" s="160"/>
      <c r="J87" s="160"/>
      <c r="K87" s="160"/>
      <c r="L87" s="160"/>
      <c r="M87" s="160"/>
      <c r="N87" s="160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365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75" header="0.3" footer="0.3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128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2163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21282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3444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4452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2512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6082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2165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1614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1901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419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298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717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155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117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199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197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109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318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118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121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142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199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489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755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81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312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166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917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0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214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174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798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198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229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861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4574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53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/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61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39935</v>
      </c>
      <c r="D44" s="92">
        <f t="shared" si="0"/>
        <v>2979</v>
      </c>
      <c r="E44" s="93">
        <f t="shared" si="0"/>
        <v>559</v>
      </c>
      <c r="F44" s="93">
        <f t="shared" si="0"/>
        <v>717</v>
      </c>
      <c r="G44" s="93">
        <f t="shared" si="0"/>
        <v>1553</v>
      </c>
      <c r="H44" s="93">
        <f t="shared" si="0"/>
        <v>1614</v>
      </c>
      <c r="I44" s="93">
        <f t="shared" si="0"/>
        <v>2495</v>
      </c>
      <c r="J44" s="93">
        <f t="shared" si="0"/>
        <v>4066</v>
      </c>
      <c r="K44" s="94">
        <f t="shared" si="0"/>
        <v>4574</v>
      </c>
      <c r="L44" s="90">
        <f t="shared" si="0"/>
        <v>0</v>
      </c>
      <c r="M44" s="91">
        <f t="shared" si="0"/>
        <v>0</v>
      </c>
      <c r="N44" s="161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61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39935</v>
      </c>
      <c r="D46" s="97">
        <f t="shared" si="1"/>
        <v>2979</v>
      </c>
      <c r="E46" s="98">
        <f t="shared" si="1"/>
        <v>559</v>
      </c>
      <c r="F46" s="98">
        <f t="shared" si="1"/>
        <v>717</v>
      </c>
      <c r="G46" s="98">
        <f t="shared" si="1"/>
        <v>1553</v>
      </c>
      <c r="H46" s="98">
        <f t="shared" si="1"/>
        <v>1614</v>
      </c>
      <c r="I46" s="98">
        <f t="shared" si="1"/>
        <v>2495</v>
      </c>
      <c r="J46" s="98">
        <f t="shared" si="1"/>
        <v>4066</v>
      </c>
      <c r="K46" s="99">
        <f t="shared" si="1"/>
        <v>4574</v>
      </c>
      <c r="L46" s="95">
        <f t="shared" si="1"/>
        <v>0</v>
      </c>
      <c r="M46" s="96">
        <f t="shared" si="1"/>
        <v>0</v>
      </c>
      <c r="N46" s="161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61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0</v>
      </c>
      <c r="M49" s="114">
        <v>0</v>
      </c>
      <c r="N49" s="39"/>
    </row>
    <row r="50" spans="1:14" ht="15.75" thickBot="1">
      <c r="A50" s="165"/>
      <c r="B50" s="116"/>
      <c r="C50" s="116"/>
      <c r="D50" s="116"/>
      <c r="E50" s="116"/>
      <c r="F50" s="116"/>
      <c r="G50" s="116"/>
      <c r="H50" s="116"/>
      <c r="I50" s="165"/>
      <c r="J50" s="165"/>
      <c r="K50" s="165"/>
      <c r="L50" s="165"/>
      <c r="M50" s="165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419317.5</v>
      </c>
      <c r="D51" s="119">
        <f t="shared" si="2"/>
        <v>30385.8</v>
      </c>
      <c r="E51" s="120">
        <f t="shared" si="2"/>
        <v>5701.7999999999993</v>
      </c>
      <c r="F51" s="120">
        <f t="shared" si="2"/>
        <v>7313.4</v>
      </c>
      <c r="G51" s="120">
        <f t="shared" si="2"/>
        <v>15995.900000000001</v>
      </c>
      <c r="H51" s="120">
        <f t="shared" si="2"/>
        <v>16947</v>
      </c>
      <c r="I51" s="120">
        <f t="shared" si="2"/>
        <v>25948</v>
      </c>
      <c r="J51" s="120">
        <f t="shared" si="2"/>
        <v>43099.6</v>
      </c>
      <c r="K51" s="121">
        <f t="shared" si="2"/>
        <v>47569.599999999999</v>
      </c>
      <c r="L51" s="117">
        <f t="shared" si="2"/>
        <v>0</v>
      </c>
      <c r="M51" s="122">
        <f t="shared" si="2"/>
        <v>0</v>
      </c>
      <c r="N51" s="123" t="s">
        <v>63</v>
      </c>
    </row>
    <row r="52" spans="1:14" ht="15.75" thickBot="1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65"/>
      <c r="B55" s="165"/>
      <c r="C55" s="165"/>
      <c r="D55" s="165"/>
      <c r="E55" s="116"/>
      <c r="F55" s="116"/>
      <c r="G55" s="116"/>
      <c r="H55" s="165"/>
      <c r="I55" s="165"/>
      <c r="J55" s="165"/>
      <c r="K55" s="165"/>
      <c r="L55" s="165"/>
      <c r="M55" s="165"/>
      <c r="N55" s="126"/>
    </row>
    <row r="56" spans="1:14" ht="15.75" thickBot="1">
      <c r="A56" s="80" t="s">
        <v>68</v>
      </c>
      <c r="B56" s="134"/>
      <c r="C56" s="135"/>
      <c r="D56" s="136">
        <f>(D46*D54)</f>
        <v>259.173</v>
      </c>
      <c r="E56" s="137">
        <f>(E46*E54)</f>
        <v>48.632999999999996</v>
      </c>
      <c r="F56" s="137">
        <f>(F46*F54)</f>
        <v>62.378999999999998</v>
      </c>
      <c r="G56" s="137">
        <f>(G46*G54)</f>
        <v>135.11099999999999</v>
      </c>
      <c r="H56" s="137">
        <f t="shared" ref="H56" si="3">(H46*H54)</f>
        <v>140.41799999999998</v>
      </c>
      <c r="I56" s="137">
        <f>(I46*I54)</f>
        <v>217.065</v>
      </c>
      <c r="J56" s="137">
        <f>(J46*J54)</f>
        <v>353.74199999999996</v>
      </c>
      <c r="K56" s="138">
        <f>(K46*K54)</f>
        <v>397.93799999999999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65"/>
      <c r="B57" s="165"/>
      <c r="C57" s="165"/>
      <c r="D57" s="165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58492</v>
      </c>
      <c r="C58" s="237"/>
      <c r="D58" s="142" t="s">
        <v>70</v>
      </c>
      <c r="E58" s="241">
        <v>44999</v>
      </c>
      <c r="F58" s="241"/>
      <c r="G58" s="241"/>
      <c r="H58" s="241"/>
      <c r="I58" s="242" t="s">
        <v>119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300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58540</v>
      </c>
      <c r="J59" s="227"/>
      <c r="K59" s="227"/>
      <c r="L59" s="227"/>
      <c r="M59" s="227"/>
      <c r="N59" s="227"/>
    </row>
    <row r="60" spans="1:14" ht="15.75" thickBot="1">
      <c r="A60" s="165"/>
      <c r="B60" s="143"/>
      <c r="C60" s="143"/>
      <c r="D60" s="142"/>
      <c r="E60" s="226" t="s">
        <v>73</v>
      </c>
      <c r="F60" s="226"/>
      <c r="G60" s="226"/>
      <c r="H60" s="226"/>
      <c r="I60" s="227">
        <v>58540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58192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65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612278.6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58540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1614.4589999999998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65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613893.05900000001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65"/>
      <c r="B67" s="144"/>
      <c r="C67" s="144"/>
      <c r="D67" s="165"/>
      <c r="E67" s="229" t="s">
        <v>84</v>
      </c>
      <c r="F67" s="229"/>
      <c r="G67" s="229"/>
      <c r="H67" s="229"/>
      <c r="I67" s="230">
        <v>42154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10.549440799422602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65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58540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360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44999</v>
      </c>
      <c r="B73" s="235"/>
      <c r="C73" s="235"/>
      <c r="D73" s="165"/>
      <c r="E73" s="229" t="s">
        <v>93</v>
      </c>
      <c r="F73" s="229"/>
      <c r="G73" s="229"/>
      <c r="H73" s="229"/>
      <c r="I73" s="230">
        <v>-44049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65"/>
      <c r="E74" s="165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65"/>
      <c r="E75" s="229" t="s">
        <v>94</v>
      </c>
      <c r="F75" s="229"/>
      <c r="G75" s="229"/>
      <c r="H75" s="229"/>
      <c r="I75" s="230">
        <f>(I67+I68+I69+I70+I71+I73+I76+I72)</f>
        <v>56645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65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65"/>
      <c r="E77" s="165"/>
      <c r="F77" s="150"/>
      <c r="G77" s="162"/>
      <c r="H77" s="162"/>
      <c r="I77" s="163"/>
      <c r="J77" s="163"/>
      <c r="K77" s="163"/>
      <c r="L77" s="163"/>
      <c r="M77" s="163"/>
      <c r="N77" s="153"/>
    </row>
    <row r="78" spans="1:14">
      <c r="A78" s="232" t="s">
        <v>119</v>
      </c>
      <c r="B78" s="232"/>
      <c r="C78" s="232"/>
      <c r="D78" s="165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34000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22570</v>
      </c>
      <c r="J81" s="227"/>
      <c r="K81" s="227"/>
      <c r="L81" s="227"/>
      <c r="M81" s="227"/>
      <c r="N81" s="227"/>
    </row>
    <row r="82" spans="1:14">
      <c r="A82" s="165"/>
      <c r="B82" s="165"/>
      <c r="C82" s="165"/>
      <c r="D82" s="157"/>
      <c r="E82" s="226" t="s">
        <v>100</v>
      </c>
      <c r="F82" s="226"/>
      <c r="G82" s="226"/>
      <c r="H82" s="226"/>
      <c r="I82" s="227">
        <v>360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300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64"/>
      <c r="F85" s="164"/>
      <c r="G85" s="164"/>
      <c r="H85" s="164"/>
      <c r="I85" s="160"/>
      <c r="J85" s="160"/>
      <c r="K85" s="160"/>
      <c r="L85" s="160"/>
      <c r="M85" s="160"/>
      <c r="N85" s="160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57230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64"/>
      <c r="F87" s="164"/>
      <c r="G87" s="164"/>
      <c r="H87" s="164"/>
      <c r="I87" s="160"/>
      <c r="J87" s="160"/>
      <c r="K87" s="160"/>
      <c r="L87" s="160"/>
      <c r="M87" s="160"/>
      <c r="N87" s="160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585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75" header="0.3" footer="0.3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129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2318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21340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3492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4229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2483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6286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2171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1630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1941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410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305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725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142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119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198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192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111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339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128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132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150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212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495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764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83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321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164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907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18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0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181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764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205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254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876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4471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53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/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61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40148</v>
      </c>
      <c r="D44" s="92">
        <f t="shared" si="0"/>
        <v>2876</v>
      </c>
      <c r="E44" s="93">
        <f t="shared" si="0"/>
        <v>568</v>
      </c>
      <c r="F44" s="93">
        <f t="shared" si="0"/>
        <v>715</v>
      </c>
      <c r="G44" s="93">
        <f t="shared" si="0"/>
        <v>1528</v>
      </c>
      <c r="H44" s="93">
        <f t="shared" si="0"/>
        <v>1630</v>
      </c>
      <c r="I44" s="93">
        <f t="shared" si="0"/>
        <v>2508</v>
      </c>
      <c r="J44" s="93">
        <f t="shared" si="0"/>
        <v>4112</v>
      </c>
      <c r="K44" s="94">
        <f t="shared" si="0"/>
        <v>4471</v>
      </c>
      <c r="L44" s="90">
        <f t="shared" si="0"/>
        <v>0</v>
      </c>
      <c r="M44" s="91">
        <f t="shared" si="0"/>
        <v>0</v>
      </c>
      <c r="N44" s="161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61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40148</v>
      </c>
      <c r="D46" s="97">
        <f t="shared" si="1"/>
        <v>2876</v>
      </c>
      <c r="E46" s="98">
        <f t="shared" si="1"/>
        <v>568</v>
      </c>
      <c r="F46" s="98">
        <f t="shared" si="1"/>
        <v>715</v>
      </c>
      <c r="G46" s="98">
        <f t="shared" si="1"/>
        <v>1528</v>
      </c>
      <c r="H46" s="98">
        <f t="shared" si="1"/>
        <v>1630</v>
      </c>
      <c r="I46" s="98">
        <f t="shared" si="1"/>
        <v>2508</v>
      </c>
      <c r="J46" s="98">
        <f t="shared" si="1"/>
        <v>4112</v>
      </c>
      <c r="K46" s="99">
        <f t="shared" si="1"/>
        <v>4471</v>
      </c>
      <c r="L46" s="95">
        <f t="shared" si="1"/>
        <v>0</v>
      </c>
      <c r="M46" s="96">
        <f t="shared" si="1"/>
        <v>0</v>
      </c>
      <c r="N46" s="161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61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0</v>
      </c>
      <c r="M49" s="114">
        <v>0</v>
      </c>
      <c r="N49" s="39"/>
    </row>
    <row r="50" spans="1:14" ht="15.75" thickBot="1">
      <c r="A50" s="165"/>
      <c r="B50" s="116"/>
      <c r="C50" s="116"/>
      <c r="D50" s="116"/>
      <c r="E50" s="116"/>
      <c r="F50" s="116"/>
      <c r="G50" s="116"/>
      <c r="H50" s="116"/>
      <c r="I50" s="165"/>
      <c r="J50" s="165"/>
      <c r="K50" s="165"/>
      <c r="L50" s="165"/>
      <c r="M50" s="165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421554</v>
      </c>
      <c r="D51" s="119">
        <f t="shared" si="2"/>
        <v>29335.199999999997</v>
      </c>
      <c r="E51" s="120">
        <f t="shared" si="2"/>
        <v>5793.5999999999995</v>
      </c>
      <c r="F51" s="120">
        <f t="shared" si="2"/>
        <v>7292.9999999999991</v>
      </c>
      <c r="G51" s="120">
        <f t="shared" si="2"/>
        <v>15738.400000000001</v>
      </c>
      <c r="H51" s="120">
        <f t="shared" si="2"/>
        <v>17115</v>
      </c>
      <c r="I51" s="120">
        <f t="shared" si="2"/>
        <v>26083.200000000001</v>
      </c>
      <c r="J51" s="120">
        <f t="shared" si="2"/>
        <v>43587.199999999997</v>
      </c>
      <c r="K51" s="121">
        <f t="shared" si="2"/>
        <v>46498.400000000001</v>
      </c>
      <c r="L51" s="117">
        <f t="shared" si="2"/>
        <v>0</v>
      </c>
      <c r="M51" s="122">
        <f t="shared" si="2"/>
        <v>0</v>
      </c>
      <c r="N51" s="123" t="s">
        <v>63</v>
      </c>
    </row>
    <row r="52" spans="1:14" ht="15.75" thickBot="1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65"/>
      <c r="B55" s="165"/>
      <c r="C55" s="165"/>
      <c r="D55" s="165"/>
      <c r="E55" s="116"/>
      <c r="F55" s="116"/>
      <c r="G55" s="116"/>
      <c r="H55" s="165"/>
      <c r="I55" s="165"/>
      <c r="J55" s="165"/>
      <c r="K55" s="165"/>
      <c r="L55" s="165"/>
      <c r="M55" s="165"/>
      <c r="N55" s="126"/>
    </row>
    <row r="56" spans="1:14" ht="15.75" thickBot="1">
      <c r="A56" s="80" t="s">
        <v>68</v>
      </c>
      <c r="B56" s="134"/>
      <c r="C56" s="135"/>
      <c r="D56" s="136">
        <f>(D46*D54)</f>
        <v>250.21199999999999</v>
      </c>
      <c r="E56" s="137">
        <f>(E46*E54)</f>
        <v>49.415999999999997</v>
      </c>
      <c r="F56" s="137">
        <f>(F46*F54)</f>
        <v>62.204999999999998</v>
      </c>
      <c r="G56" s="137">
        <f>(G46*G54)</f>
        <v>132.93599999999998</v>
      </c>
      <c r="H56" s="137">
        <f t="shared" ref="H56" si="3">(H46*H54)</f>
        <v>141.81</v>
      </c>
      <c r="I56" s="137">
        <f>(I46*I54)</f>
        <v>218.196</v>
      </c>
      <c r="J56" s="137">
        <f>(J46*J54)</f>
        <v>357.74399999999997</v>
      </c>
      <c r="K56" s="138">
        <f>(K46*K54)</f>
        <v>388.97699999999998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65"/>
      <c r="B57" s="165"/>
      <c r="C57" s="165"/>
      <c r="D57" s="165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58556</v>
      </c>
      <c r="C58" s="237"/>
      <c r="D58" s="142" t="s">
        <v>70</v>
      </c>
      <c r="E58" s="241">
        <v>45000</v>
      </c>
      <c r="F58" s="241"/>
      <c r="G58" s="241"/>
      <c r="H58" s="241"/>
      <c r="I58" s="242" t="s">
        <v>106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344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58598</v>
      </c>
      <c r="J59" s="227"/>
      <c r="K59" s="227"/>
      <c r="L59" s="227"/>
      <c r="M59" s="227"/>
      <c r="N59" s="227"/>
    </row>
    <row r="60" spans="1:14" ht="15.75" thickBot="1">
      <c r="A60" s="165"/>
      <c r="B60" s="143"/>
      <c r="C60" s="143"/>
      <c r="D60" s="142"/>
      <c r="E60" s="226" t="s">
        <v>73</v>
      </c>
      <c r="F60" s="226"/>
      <c r="G60" s="226"/>
      <c r="H60" s="226"/>
      <c r="I60" s="227">
        <v>58598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58212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65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612998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58598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1601.4960000000001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65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614599.49600000004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65"/>
      <c r="B67" s="144"/>
      <c r="C67" s="144"/>
      <c r="D67" s="165"/>
      <c r="E67" s="229" t="s">
        <v>84</v>
      </c>
      <c r="F67" s="229"/>
      <c r="G67" s="229"/>
      <c r="H67" s="229"/>
      <c r="I67" s="230">
        <v>44049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10.557951899951901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65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58598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595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45000</v>
      </c>
      <c r="B73" s="235"/>
      <c r="C73" s="235"/>
      <c r="D73" s="165"/>
      <c r="E73" s="229" t="s">
        <v>93</v>
      </c>
      <c r="F73" s="229"/>
      <c r="G73" s="229"/>
      <c r="H73" s="229"/>
      <c r="I73" s="230">
        <v>-42886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65"/>
      <c r="E74" s="165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65"/>
      <c r="E75" s="229" t="s">
        <v>94</v>
      </c>
      <c r="F75" s="229"/>
      <c r="G75" s="229"/>
      <c r="H75" s="229"/>
      <c r="I75" s="230">
        <f>(I67+I68+I69+I70+I71+I73+I76+I72)</f>
        <v>59761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65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65"/>
      <c r="E77" s="165"/>
      <c r="F77" s="150"/>
      <c r="G77" s="162"/>
      <c r="H77" s="162"/>
      <c r="I77" s="163"/>
      <c r="J77" s="163"/>
      <c r="K77" s="163"/>
      <c r="L77" s="163"/>
      <c r="M77" s="163"/>
      <c r="N77" s="153"/>
    </row>
    <row r="78" spans="1:14">
      <c r="A78" s="232" t="s">
        <v>106</v>
      </c>
      <c r="B78" s="232"/>
      <c r="C78" s="232"/>
      <c r="D78" s="165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42500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265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17101</v>
      </c>
      <c r="J81" s="227"/>
      <c r="K81" s="227"/>
      <c r="L81" s="227"/>
      <c r="M81" s="227"/>
      <c r="N81" s="227"/>
    </row>
    <row r="82" spans="1:14">
      <c r="A82" s="165"/>
      <c r="B82" s="165"/>
      <c r="C82" s="165"/>
      <c r="D82" s="157"/>
      <c r="E82" s="226" t="s">
        <v>100</v>
      </c>
      <c r="F82" s="226"/>
      <c r="G82" s="226"/>
      <c r="H82" s="226"/>
      <c r="I82" s="227">
        <v>330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344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64"/>
      <c r="F85" s="164"/>
      <c r="G85" s="164"/>
      <c r="H85" s="164"/>
      <c r="I85" s="160"/>
      <c r="J85" s="160"/>
      <c r="K85" s="160"/>
      <c r="L85" s="160"/>
      <c r="M85" s="160"/>
      <c r="N85" s="160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60540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64"/>
      <c r="F87" s="164"/>
      <c r="G87" s="164"/>
      <c r="H87" s="164"/>
      <c r="I87" s="160"/>
      <c r="J87" s="160"/>
      <c r="K87" s="160"/>
      <c r="L87" s="160"/>
      <c r="M87" s="160"/>
      <c r="N87" s="160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779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130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2153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21602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3492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4346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2521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5956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2090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1609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1884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411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299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723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160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137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205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198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105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353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114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124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148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208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489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740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100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311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169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904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0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225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179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765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205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255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968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4470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53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/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61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40070</v>
      </c>
      <c r="D44" s="92">
        <f t="shared" si="0"/>
        <v>3105</v>
      </c>
      <c r="E44" s="93">
        <f t="shared" si="0"/>
        <v>580</v>
      </c>
      <c r="F44" s="93">
        <f t="shared" si="0"/>
        <v>710</v>
      </c>
      <c r="G44" s="93">
        <f t="shared" si="0"/>
        <v>1505</v>
      </c>
      <c r="H44" s="93">
        <f t="shared" si="0"/>
        <v>1609</v>
      </c>
      <c r="I44" s="93">
        <f t="shared" si="0"/>
        <v>2595</v>
      </c>
      <c r="J44" s="93">
        <f t="shared" si="0"/>
        <v>3974</v>
      </c>
      <c r="K44" s="94">
        <f t="shared" si="0"/>
        <v>4470</v>
      </c>
      <c r="L44" s="90">
        <f t="shared" si="0"/>
        <v>0</v>
      </c>
      <c r="M44" s="91">
        <f t="shared" si="0"/>
        <v>0</v>
      </c>
      <c r="N44" s="161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61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40070</v>
      </c>
      <c r="D46" s="97">
        <f t="shared" si="1"/>
        <v>3105</v>
      </c>
      <c r="E46" s="98">
        <f t="shared" si="1"/>
        <v>580</v>
      </c>
      <c r="F46" s="98">
        <f t="shared" si="1"/>
        <v>710</v>
      </c>
      <c r="G46" s="98">
        <f t="shared" si="1"/>
        <v>1505</v>
      </c>
      <c r="H46" s="98">
        <f t="shared" si="1"/>
        <v>1609</v>
      </c>
      <c r="I46" s="98">
        <f t="shared" si="1"/>
        <v>2595</v>
      </c>
      <c r="J46" s="98">
        <f t="shared" si="1"/>
        <v>3974</v>
      </c>
      <c r="K46" s="99">
        <f t="shared" si="1"/>
        <v>4470</v>
      </c>
      <c r="L46" s="95">
        <f t="shared" si="1"/>
        <v>0</v>
      </c>
      <c r="M46" s="96">
        <f t="shared" si="1"/>
        <v>0</v>
      </c>
      <c r="N46" s="161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61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0</v>
      </c>
      <c r="M49" s="114">
        <v>0</v>
      </c>
      <c r="N49" s="39"/>
    </row>
    <row r="50" spans="1:14" ht="15.75" thickBot="1">
      <c r="A50" s="165"/>
      <c r="B50" s="116"/>
      <c r="C50" s="116"/>
      <c r="D50" s="116"/>
      <c r="E50" s="116"/>
      <c r="F50" s="116"/>
      <c r="G50" s="116"/>
      <c r="H50" s="116"/>
      <c r="I50" s="165"/>
      <c r="J50" s="165"/>
      <c r="K50" s="165"/>
      <c r="L50" s="165"/>
      <c r="M50" s="165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420735</v>
      </c>
      <c r="D51" s="119">
        <f t="shared" si="2"/>
        <v>31670.999999999996</v>
      </c>
      <c r="E51" s="120">
        <f t="shared" si="2"/>
        <v>5916</v>
      </c>
      <c r="F51" s="120">
        <f t="shared" si="2"/>
        <v>7241.9999999999991</v>
      </c>
      <c r="G51" s="120">
        <f t="shared" si="2"/>
        <v>15501.500000000002</v>
      </c>
      <c r="H51" s="120">
        <f t="shared" si="2"/>
        <v>16894.5</v>
      </c>
      <c r="I51" s="120">
        <f t="shared" si="2"/>
        <v>26988</v>
      </c>
      <c r="J51" s="120">
        <f t="shared" si="2"/>
        <v>42124.4</v>
      </c>
      <c r="K51" s="121">
        <f t="shared" si="2"/>
        <v>46488</v>
      </c>
      <c r="L51" s="117">
        <f t="shared" si="2"/>
        <v>0</v>
      </c>
      <c r="M51" s="122">
        <f t="shared" si="2"/>
        <v>0</v>
      </c>
      <c r="N51" s="123" t="s">
        <v>63</v>
      </c>
    </row>
    <row r="52" spans="1:14" ht="15.75" thickBot="1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65"/>
      <c r="B55" s="165"/>
      <c r="C55" s="165"/>
      <c r="D55" s="165"/>
      <c r="E55" s="116"/>
      <c r="F55" s="116"/>
      <c r="G55" s="116"/>
      <c r="H55" s="165"/>
      <c r="I55" s="165"/>
      <c r="J55" s="165"/>
      <c r="K55" s="165"/>
      <c r="L55" s="165"/>
      <c r="M55" s="165"/>
      <c r="N55" s="126"/>
    </row>
    <row r="56" spans="1:14" ht="15.75" thickBot="1">
      <c r="A56" s="80" t="s">
        <v>68</v>
      </c>
      <c r="B56" s="134"/>
      <c r="C56" s="135"/>
      <c r="D56" s="136">
        <f>(D46*D54)</f>
        <v>270.13499999999999</v>
      </c>
      <c r="E56" s="137">
        <f>(E46*E54)</f>
        <v>50.459999999999994</v>
      </c>
      <c r="F56" s="137">
        <f>(F46*F54)</f>
        <v>61.769999999999996</v>
      </c>
      <c r="G56" s="137">
        <f>(G46*G54)</f>
        <v>130.935</v>
      </c>
      <c r="H56" s="137">
        <f t="shared" ref="H56" si="3">(H46*H54)</f>
        <v>139.983</v>
      </c>
      <c r="I56" s="137">
        <f>(I46*I54)</f>
        <v>225.76499999999999</v>
      </c>
      <c r="J56" s="137">
        <f>(J46*J54)</f>
        <v>345.738</v>
      </c>
      <c r="K56" s="138">
        <f>(K46*K54)</f>
        <v>388.89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65"/>
      <c r="B57" s="165"/>
      <c r="C57" s="165"/>
      <c r="D57" s="165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58618</v>
      </c>
      <c r="C58" s="237"/>
      <c r="D58" s="142" t="s">
        <v>70</v>
      </c>
      <c r="E58" s="241">
        <v>45001</v>
      </c>
      <c r="F58" s="241"/>
      <c r="G58" s="241"/>
      <c r="H58" s="241"/>
      <c r="I58" s="242" t="s">
        <v>109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355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58627</v>
      </c>
      <c r="J59" s="227"/>
      <c r="K59" s="227"/>
      <c r="L59" s="227"/>
      <c r="M59" s="227"/>
      <c r="N59" s="227"/>
    </row>
    <row r="60" spans="1:14" ht="15.75" thickBot="1">
      <c r="A60" s="165"/>
      <c r="B60" s="143"/>
      <c r="C60" s="143"/>
      <c r="D60" s="142"/>
      <c r="E60" s="226" t="s">
        <v>73</v>
      </c>
      <c r="F60" s="226"/>
      <c r="G60" s="226"/>
      <c r="H60" s="226"/>
      <c r="I60" s="227">
        <v>58627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58263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65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613560.4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58627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1613.6759999999999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65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615174.076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65"/>
      <c r="B67" s="144"/>
      <c r="C67" s="144"/>
      <c r="D67" s="165"/>
      <c r="E67" s="229" t="s">
        <v>84</v>
      </c>
      <c r="F67" s="229"/>
      <c r="G67" s="229"/>
      <c r="H67" s="229"/>
      <c r="I67" s="230">
        <v>42886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10.558571923862486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65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58627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210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45001</v>
      </c>
      <c r="B73" s="235"/>
      <c r="C73" s="235"/>
      <c r="D73" s="165"/>
      <c r="E73" s="229" t="s">
        <v>93</v>
      </c>
      <c r="F73" s="229"/>
      <c r="G73" s="229"/>
      <c r="H73" s="229"/>
      <c r="I73" s="230">
        <v>-41332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65"/>
      <c r="E74" s="165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65"/>
      <c r="E75" s="229" t="s">
        <v>94</v>
      </c>
      <c r="F75" s="229"/>
      <c r="G75" s="229"/>
      <c r="H75" s="229"/>
      <c r="I75" s="230">
        <f>(I67+I68+I69+I70+I71+I73+I76+I72)</f>
        <v>60181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65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65"/>
      <c r="E77" s="165"/>
      <c r="F77" s="150"/>
      <c r="G77" s="162"/>
      <c r="H77" s="162"/>
      <c r="I77" s="163"/>
      <c r="J77" s="163"/>
      <c r="K77" s="163"/>
      <c r="L77" s="163"/>
      <c r="M77" s="163"/>
      <c r="N77" s="153"/>
    </row>
    <row r="78" spans="1:14">
      <c r="A78" s="232" t="s">
        <v>109</v>
      </c>
      <c r="B78" s="232"/>
      <c r="C78" s="232"/>
      <c r="D78" s="165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42650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17752</v>
      </c>
      <c r="J81" s="227"/>
      <c r="K81" s="227"/>
      <c r="L81" s="227"/>
      <c r="M81" s="227"/>
      <c r="N81" s="227"/>
    </row>
    <row r="82" spans="1:14">
      <c r="A82" s="165"/>
      <c r="B82" s="165"/>
      <c r="C82" s="165"/>
      <c r="D82" s="157"/>
      <c r="E82" s="226" t="s">
        <v>100</v>
      </c>
      <c r="F82" s="226"/>
      <c r="G82" s="226"/>
      <c r="H82" s="226"/>
      <c r="I82" s="227">
        <v>210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355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64"/>
      <c r="F85" s="164"/>
      <c r="G85" s="164"/>
      <c r="H85" s="164"/>
      <c r="I85" s="160"/>
      <c r="J85" s="160"/>
      <c r="K85" s="160"/>
      <c r="L85" s="160"/>
      <c r="M85" s="160"/>
      <c r="N85" s="160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60967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64"/>
      <c r="F87" s="164"/>
      <c r="G87" s="164"/>
      <c r="H87" s="164"/>
      <c r="I87" s="160"/>
      <c r="J87" s="160"/>
      <c r="K87" s="160"/>
      <c r="L87" s="160"/>
      <c r="M87" s="160"/>
      <c r="N87" s="160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786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75" header="0.3" footer="0.3"/>
  <pageSetup paperSize="9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131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2318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21757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3550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4365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2474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6266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2089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1599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1906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419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296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685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147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114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201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190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119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361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124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117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146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217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500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765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116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296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164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907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0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119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183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790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186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275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887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4562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53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/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61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40730</v>
      </c>
      <c r="D44" s="92">
        <f t="shared" si="0"/>
        <v>2999</v>
      </c>
      <c r="E44" s="93">
        <f t="shared" si="0"/>
        <v>576</v>
      </c>
      <c r="F44" s="93">
        <f t="shared" si="0"/>
        <v>715</v>
      </c>
      <c r="G44" s="93">
        <f t="shared" si="0"/>
        <v>1555</v>
      </c>
      <c r="H44" s="93">
        <f t="shared" si="0"/>
        <v>1599</v>
      </c>
      <c r="I44" s="93">
        <f t="shared" si="0"/>
        <v>2479</v>
      </c>
      <c r="J44" s="93">
        <f t="shared" si="0"/>
        <v>3995</v>
      </c>
      <c r="K44" s="94">
        <f t="shared" si="0"/>
        <v>4562</v>
      </c>
      <c r="L44" s="90">
        <f t="shared" si="0"/>
        <v>0</v>
      </c>
      <c r="M44" s="91">
        <f t="shared" si="0"/>
        <v>0</v>
      </c>
      <c r="N44" s="161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61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40730</v>
      </c>
      <c r="D46" s="97">
        <f t="shared" si="1"/>
        <v>2999</v>
      </c>
      <c r="E46" s="98">
        <f t="shared" si="1"/>
        <v>576</v>
      </c>
      <c r="F46" s="98">
        <f t="shared" si="1"/>
        <v>715</v>
      </c>
      <c r="G46" s="98">
        <f t="shared" si="1"/>
        <v>1555</v>
      </c>
      <c r="H46" s="98">
        <f t="shared" si="1"/>
        <v>1599</v>
      </c>
      <c r="I46" s="98">
        <f t="shared" si="1"/>
        <v>2479</v>
      </c>
      <c r="J46" s="98">
        <f t="shared" si="1"/>
        <v>3995</v>
      </c>
      <c r="K46" s="99">
        <f t="shared" si="1"/>
        <v>4562</v>
      </c>
      <c r="L46" s="95">
        <f t="shared" si="1"/>
        <v>0</v>
      </c>
      <c r="M46" s="96">
        <f t="shared" si="1"/>
        <v>0</v>
      </c>
      <c r="N46" s="161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61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0</v>
      </c>
      <c r="M49" s="114">
        <v>0</v>
      </c>
      <c r="N49" s="39"/>
    </row>
    <row r="50" spans="1:14" ht="15.75" thickBot="1">
      <c r="A50" s="165"/>
      <c r="B50" s="116"/>
      <c r="C50" s="116"/>
      <c r="D50" s="116"/>
      <c r="E50" s="116"/>
      <c r="F50" s="116"/>
      <c r="G50" s="116"/>
      <c r="H50" s="116"/>
      <c r="I50" s="165"/>
      <c r="J50" s="165"/>
      <c r="K50" s="165"/>
      <c r="L50" s="165"/>
      <c r="M50" s="165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427665</v>
      </c>
      <c r="D51" s="119">
        <f t="shared" si="2"/>
        <v>30589.8</v>
      </c>
      <c r="E51" s="120">
        <f t="shared" si="2"/>
        <v>5875.2</v>
      </c>
      <c r="F51" s="120">
        <f t="shared" si="2"/>
        <v>7292.9999999999991</v>
      </c>
      <c r="G51" s="120">
        <f t="shared" si="2"/>
        <v>16016.500000000002</v>
      </c>
      <c r="H51" s="120">
        <f t="shared" si="2"/>
        <v>16789.5</v>
      </c>
      <c r="I51" s="120">
        <f t="shared" si="2"/>
        <v>25781.600000000002</v>
      </c>
      <c r="J51" s="120">
        <f t="shared" si="2"/>
        <v>42347</v>
      </c>
      <c r="K51" s="121">
        <f t="shared" si="2"/>
        <v>47444.800000000003</v>
      </c>
      <c r="L51" s="117">
        <f t="shared" si="2"/>
        <v>0</v>
      </c>
      <c r="M51" s="122">
        <f t="shared" si="2"/>
        <v>0</v>
      </c>
      <c r="N51" s="123" t="s">
        <v>63</v>
      </c>
    </row>
    <row r="52" spans="1:14" ht="15.75" thickBot="1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65"/>
      <c r="B55" s="165"/>
      <c r="C55" s="165"/>
      <c r="D55" s="165"/>
      <c r="E55" s="116"/>
      <c r="F55" s="116"/>
      <c r="G55" s="116"/>
      <c r="H55" s="165"/>
      <c r="I55" s="165"/>
      <c r="J55" s="165"/>
      <c r="K55" s="165"/>
      <c r="L55" s="165"/>
      <c r="M55" s="165"/>
      <c r="N55" s="126"/>
    </row>
    <row r="56" spans="1:14" ht="15.75" thickBot="1">
      <c r="A56" s="80" t="s">
        <v>68</v>
      </c>
      <c r="B56" s="134"/>
      <c r="C56" s="135"/>
      <c r="D56" s="136">
        <f>(D46*D54)</f>
        <v>260.91299999999995</v>
      </c>
      <c r="E56" s="137">
        <f>(E46*E54)</f>
        <v>50.111999999999995</v>
      </c>
      <c r="F56" s="137">
        <f>(F46*F54)</f>
        <v>62.204999999999998</v>
      </c>
      <c r="G56" s="137">
        <f>(G46*G54)</f>
        <v>135.285</v>
      </c>
      <c r="H56" s="137">
        <f t="shared" ref="H56" si="3">(H46*H54)</f>
        <v>139.113</v>
      </c>
      <c r="I56" s="137">
        <f>(I46*I54)</f>
        <v>215.67299999999997</v>
      </c>
      <c r="J56" s="137">
        <f>(J46*J54)</f>
        <v>347.565</v>
      </c>
      <c r="K56" s="138">
        <f>(K46*K54)</f>
        <v>396.89399999999995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65"/>
      <c r="B57" s="165"/>
      <c r="C57" s="165"/>
      <c r="D57" s="165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59210</v>
      </c>
      <c r="C58" s="237"/>
      <c r="D58" s="142" t="s">
        <v>70</v>
      </c>
      <c r="E58" s="241">
        <v>45002</v>
      </c>
      <c r="F58" s="241"/>
      <c r="G58" s="241"/>
      <c r="H58" s="241"/>
      <c r="I58" s="242" t="s">
        <v>111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306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59198</v>
      </c>
      <c r="J59" s="227"/>
      <c r="K59" s="227"/>
      <c r="L59" s="227"/>
      <c r="M59" s="227"/>
      <c r="N59" s="227"/>
    </row>
    <row r="60" spans="1:14" ht="15.75" thickBot="1">
      <c r="A60" s="165"/>
      <c r="B60" s="143"/>
      <c r="C60" s="143"/>
      <c r="D60" s="142"/>
      <c r="E60" s="226" t="s">
        <v>73</v>
      </c>
      <c r="F60" s="226"/>
      <c r="G60" s="226"/>
      <c r="H60" s="226"/>
      <c r="I60" s="227">
        <v>59198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58904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65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619802.4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59198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1607.76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65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621410.16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65"/>
      <c r="B67" s="144"/>
      <c r="C67" s="144"/>
      <c r="D67" s="165"/>
      <c r="E67" s="229" t="s">
        <v>84</v>
      </c>
      <c r="F67" s="229"/>
      <c r="G67" s="229"/>
      <c r="H67" s="229"/>
      <c r="I67" s="230">
        <v>41332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10.549540947983159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65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59198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210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45002</v>
      </c>
      <c r="B73" s="235"/>
      <c r="C73" s="235"/>
      <c r="D73" s="165"/>
      <c r="E73" s="229" t="s">
        <v>93</v>
      </c>
      <c r="F73" s="229"/>
      <c r="G73" s="229"/>
      <c r="H73" s="229"/>
      <c r="I73" s="230">
        <v>-43159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65"/>
      <c r="E74" s="165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65"/>
      <c r="E75" s="229" t="s">
        <v>94</v>
      </c>
      <c r="F75" s="229"/>
      <c r="G75" s="229"/>
      <c r="H75" s="229"/>
      <c r="I75" s="230">
        <f>(I67+I68+I69+I70+I71+I73+I76+I72)</f>
        <v>57371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65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65"/>
      <c r="E77" s="165"/>
      <c r="F77" s="150"/>
      <c r="G77" s="162"/>
      <c r="H77" s="162"/>
      <c r="I77" s="163"/>
      <c r="J77" s="163"/>
      <c r="K77" s="163"/>
      <c r="L77" s="163"/>
      <c r="M77" s="163"/>
      <c r="N77" s="153"/>
    </row>
    <row r="78" spans="1:14">
      <c r="A78" s="232" t="s">
        <v>111</v>
      </c>
      <c r="B78" s="232"/>
      <c r="C78" s="232"/>
      <c r="D78" s="165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39200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17318</v>
      </c>
      <c r="J81" s="227"/>
      <c r="K81" s="227"/>
      <c r="L81" s="227"/>
      <c r="M81" s="227"/>
      <c r="N81" s="227"/>
    </row>
    <row r="82" spans="1:14">
      <c r="A82" s="165"/>
      <c r="B82" s="165"/>
      <c r="C82" s="165"/>
      <c r="D82" s="157"/>
      <c r="E82" s="226" t="s">
        <v>100</v>
      </c>
      <c r="F82" s="226"/>
      <c r="G82" s="226"/>
      <c r="H82" s="226"/>
      <c r="I82" s="227">
        <v>210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306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64"/>
      <c r="F85" s="164"/>
      <c r="G85" s="164"/>
      <c r="H85" s="164"/>
      <c r="I85" s="160"/>
      <c r="J85" s="160"/>
      <c r="K85" s="160"/>
      <c r="L85" s="160"/>
      <c r="M85" s="160"/>
      <c r="N85" s="160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57034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64"/>
      <c r="F87" s="164"/>
      <c r="G87" s="164"/>
      <c r="H87" s="164"/>
      <c r="I87" s="160"/>
      <c r="J87" s="160"/>
      <c r="K87" s="160"/>
      <c r="L87" s="160"/>
      <c r="M87" s="160"/>
      <c r="N87" s="160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-337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N90"/>
  <sheetViews>
    <sheetView topLeftCell="A47" workbookViewId="0">
      <selection activeCell="I8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132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2231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21082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3453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4375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2532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6276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2093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1558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1902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402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293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676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150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129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208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198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110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359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131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115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155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208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496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763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103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308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168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915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42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121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165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748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214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267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888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4627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53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/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67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39949</v>
      </c>
      <c r="D44" s="92">
        <f t="shared" si="0"/>
        <v>3068</v>
      </c>
      <c r="E44" s="93">
        <f t="shared" si="0"/>
        <v>579</v>
      </c>
      <c r="F44" s="93">
        <f t="shared" si="0"/>
        <v>695</v>
      </c>
      <c r="G44" s="93">
        <f t="shared" si="0"/>
        <v>1511</v>
      </c>
      <c r="H44" s="93">
        <f t="shared" si="0"/>
        <v>1558</v>
      </c>
      <c r="I44" s="93">
        <f t="shared" si="0"/>
        <v>2479</v>
      </c>
      <c r="J44" s="93">
        <f t="shared" si="0"/>
        <v>3995</v>
      </c>
      <c r="K44" s="94">
        <f t="shared" si="0"/>
        <v>4627</v>
      </c>
      <c r="L44" s="90">
        <f t="shared" si="0"/>
        <v>0</v>
      </c>
      <c r="M44" s="91">
        <f t="shared" si="0"/>
        <v>0</v>
      </c>
      <c r="N44" s="167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67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39949</v>
      </c>
      <c r="D46" s="97">
        <f t="shared" si="1"/>
        <v>3068</v>
      </c>
      <c r="E46" s="98">
        <f t="shared" si="1"/>
        <v>579</v>
      </c>
      <c r="F46" s="98">
        <f t="shared" si="1"/>
        <v>695</v>
      </c>
      <c r="G46" s="98">
        <f t="shared" si="1"/>
        <v>1511</v>
      </c>
      <c r="H46" s="98">
        <f t="shared" si="1"/>
        <v>1558</v>
      </c>
      <c r="I46" s="98">
        <f t="shared" si="1"/>
        <v>2479</v>
      </c>
      <c r="J46" s="98">
        <f t="shared" si="1"/>
        <v>3995</v>
      </c>
      <c r="K46" s="99">
        <f t="shared" si="1"/>
        <v>4627</v>
      </c>
      <c r="L46" s="95">
        <f t="shared" si="1"/>
        <v>0</v>
      </c>
      <c r="M46" s="96">
        <f t="shared" si="1"/>
        <v>0</v>
      </c>
      <c r="N46" s="167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67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0</v>
      </c>
      <c r="M49" s="114">
        <v>0</v>
      </c>
      <c r="N49" s="39"/>
    </row>
    <row r="50" spans="1:14" ht="15.75" thickBot="1">
      <c r="A50" s="171"/>
      <c r="B50" s="116"/>
      <c r="C50" s="116"/>
      <c r="D50" s="116"/>
      <c r="E50" s="116"/>
      <c r="F50" s="116"/>
      <c r="G50" s="116"/>
      <c r="H50" s="116"/>
      <c r="I50" s="171"/>
      <c r="J50" s="171"/>
      <c r="K50" s="171"/>
      <c r="L50" s="171"/>
      <c r="M50" s="171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419464.5</v>
      </c>
      <c r="D51" s="119">
        <f t="shared" si="2"/>
        <v>31293.599999999999</v>
      </c>
      <c r="E51" s="120">
        <f t="shared" si="2"/>
        <v>5905.7999999999993</v>
      </c>
      <c r="F51" s="120">
        <f t="shared" si="2"/>
        <v>7088.9999999999991</v>
      </c>
      <c r="G51" s="120">
        <f t="shared" si="2"/>
        <v>15563.300000000001</v>
      </c>
      <c r="H51" s="120">
        <f t="shared" si="2"/>
        <v>16359</v>
      </c>
      <c r="I51" s="120">
        <f t="shared" si="2"/>
        <v>25781.600000000002</v>
      </c>
      <c r="J51" s="120">
        <f t="shared" si="2"/>
        <v>42347</v>
      </c>
      <c r="K51" s="121">
        <f t="shared" si="2"/>
        <v>48120.800000000003</v>
      </c>
      <c r="L51" s="117">
        <f t="shared" si="2"/>
        <v>0</v>
      </c>
      <c r="M51" s="122">
        <f t="shared" si="2"/>
        <v>0</v>
      </c>
      <c r="N51" s="123" t="s">
        <v>63</v>
      </c>
    </row>
    <row r="52" spans="1:14" ht="15.75" thickBot="1">
      <c r="A52" s="171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71"/>
      <c r="B55" s="171"/>
      <c r="C55" s="171"/>
      <c r="D55" s="171"/>
      <c r="E55" s="116"/>
      <c r="F55" s="116"/>
      <c r="G55" s="116"/>
      <c r="H55" s="171"/>
      <c r="I55" s="171"/>
      <c r="J55" s="171"/>
      <c r="K55" s="171"/>
      <c r="L55" s="171"/>
      <c r="M55" s="171"/>
      <c r="N55" s="126"/>
    </row>
    <row r="56" spans="1:14" ht="15.75" thickBot="1">
      <c r="A56" s="80" t="s">
        <v>68</v>
      </c>
      <c r="B56" s="134"/>
      <c r="C56" s="135"/>
      <c r="D56" s="136">
        <f>(D46*D54)</f>
        <v>266.916</v>
      </c>
      <c r="E56" s="137">
        <f>(E46*E54)</f>
        <v>50.372999999999998</v>
      </c>
      <c r="F56" s="137">
        <f>(F46*F54)</f>
        <v>60.464999999999996</v>
      </c>
      <c r="G56" s="137">
        <f>(G46*G54)</f>
        <v>131.45699999999999</v>
      </c>
      <c r="H56" s="137">
        <f t="shared" ref="H56" si="3">(H46*H54)</f>
        <v>135.54599999999999</v>
      </c>
      <c r="I56" s="137">
        <f>(I46*I54)</f>
        <v>215.67299999999997</v>
      </c>
      <c r="J56" s="137">
        <f>(J46*J54)</f>
        <v>347.565</v>
      </c>
      <c r="K56" s="138">
        <f>(K46*K54)</f>
        <v>402.54899999999998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71"/>
      <c r="B57" s="171"/>
      <c r="C57" s="171"/>
      <c r="D57" s="171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58461</v>
      </c>
      <c r="C58" s="237"/>
      <c r="D58" s="142" t="s">
        <v>70</v>
      </c>
      <c r="E58" s="241">
        <v>45003</v>
      </c>
      <c r="F58" s="241"/>
      <c r="G58" s="241"/>
      <c r="H58" s="241"/>
      <c r="I58" s="242" t="s">
        <v>113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306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58457</v>
      </c>
      <c r="J59" s="227"/>
      <c r="K59" s="227"/>
      <c r="L59" s="227"/>
      <c r="M59" s="227"/>
      <c r="N59" s="227"/>
    </row>
    <row r="60" spans="1:14" ht="15.75" thickBot="1">
      <c r="A60" s="171"/>
      <c r="B60" s="143"/>
      <c r="C60" s="143"/>
      <c r="D60" s="142"/>
      <c r="E60" s="226" t="s">
        <v>73</v>
      </c>
      <c r="F60" s="226"/>
      <c r="G60" s="226"/>
      <c r="H60" s="226"/>
      <c r="I60" s="227">
        <v>58457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58155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71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611924.6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58457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1610.5439999999999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71"/>
      <c r="B65" s="144"/>
      <c r="C65" s="144"/>
      <c r="D65" s="142"/>
      <c r="E65" s="226" t="s">
        <v>81</v>
      </c>
      <c r="F65" s="226"/>
      <c r="G65" s="226"/>
      <c r="H65" s="226"/>
      <c r="I65" s="227">
        <v>25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613535.14399999997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71"/>
      <c r="B67" s="144"/>
      <c r="C67" s="144"/>
      <c r="D67" s="171"/>
      <c r="E67" s="229" t="s">
        <v>84</v>
      </c>
      <c r="F67" s="229"/>
      <c r="G67" s="229"/>
      <c r="H67" s="229"/>
      <c r="I67" s="230">
        <v>43159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10.549998177284841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71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58457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210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45003</v>
      </c>
      <c r="B73" s="235"/>
      <c r="C73" s="235"/>
      <c r="D73" s="171"/>
      <c r="E73" s="229" t="s">
        <v>93</v>
      </c>
      <c r="F73" s="229"/>
      <c r="G73" s="229"/>
      <c r="H73" s="229"/>
      <c r="I73" s="230">
        <v>-45277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71"/>
      <c r="E74" s="171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71"/>
      <c r="E75" s="229" t="s">
        <v>94</v>
      </c>
      <c r="F75" s="229"/>
      <c r="G75" s="229"/>
      <c r="H75" s="229"/>
      <c r="I75" s="230">
        <f>(I67+I68+I69+I70+I71+I73+I76+I72)</f>
        <v>56364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71"/>
      <c r="E76" s="229" t="s">
        <v>95</v>
      </c>
      <c r="F76" s="229"/>
      <c r="G76" s="229"/>
      <c r="H76" s="229"/>
      <c r="I76" s="230">
        <f>(I65+I66)</f>
        <v>25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71"/>
      <c r="E77" s="171"/>
      <c r="F77" s="150"/>
      <c r="G77" s="168"/>
      <c r="H77" s="168"/>
      <c r="I77" s="169"/>
      <c r="J77" s="169"/>
      <c r="K77" s="169"/>
      <c r="L77" s="169"/>
      <c r="M77" s="169"/>
      <c r="N77" s="153"/>
    </row>
    <row r="78" spans="1:14">
      <c r="A78" s="232" t="s">
        <v>113</v>
      </c>
      <c r="B78" s="232"/>
      <c r="C78" s="232"/>
      <c r="D78" s="171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39825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16485</v>
      </c>
      <c r="J81" s="227"/>
      <c r="K81" s="227"/>
      <c r="L81" s="227"/>
      <c r="M81" s="227"/>
      <c r="N81" s="227"/>
    </row>
    <row r="82" spans="1:14">
      <c r="A82" s="171"/>
      <c r="B82" s="171"/>
      <c r="C82" s="171"/>
      <c r="D82" s="157"/>
      <c r="E82" s="226" t="s">
        <v>100</v>
      </c>
      <c r="F82" s="226"/>
      <c r="G82" s="226"/>
      <c r="H82" s="226"/>
      <c r="I82" s="227">
        <v>210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306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70"/>
      <c r="F85" s="170"/>
      <c r="G85" s="170"/>
      <c r="H85" s="170"/>
      <c r="I85" s="166"/>
      <c r="J85" s="166"/>
      <c r="K85" s="166"/>
      <c r="L85" s="166"/>
      <c r="M85" s="166"/>
      <c r="N85" s="166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56826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70"/>
      <c r="F87" s="170"/>
      <c r="G87" s="170"/>
      <c r="H87" s="170"/>
      <c r="I87" s="166"/>
      <c r="J87" s="166"/>
      <c r="K87" s="166"/>
      <c r="L87" s="166"/>
      <c r="M87" s="166"/>
      <c r="N87" s="166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462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75" header="0.3" footer="0.3"/>
  <pageSetup paperSize="9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133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2347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21418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3473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4433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2541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6324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2050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1533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1935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401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295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690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147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121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212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181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108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356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147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115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143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191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508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775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102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276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189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898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0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119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180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795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208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268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989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4655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53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/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67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40536</v>
      </c>
      <c r="D44" s="92">
        <f t="shared" si="0"/>
        <v>3004</v>
      </c>
      <c r="E44" s="93">
        <f t="shared" si="0"/>
        <v>567</v>
      </c>
      <c r="F44" s="93">
        <f t="shared" si="0"/>
        <v>696</v>
      </c>
      <c r="G44" s="93">
        <f t="shared" si="0"/>
        <v>1570</v>
      </c>
      <c r="H44" s="93">
        <f t="shared" si="0"/>
        <v>1533</v>
      </c>
      <c r="I44" s="93">
        <f t="shared" si="0"/>
        <v>2577</v>
      </c>
      <c r="J44" s="93">
        <f t="shared" si="0"/>
        <v>3985</v>
      </c>
      <c r="K44" s="94">
        <f t="shared" si="0"/>
        <v>4655</v>
      </c>
      <c r="L44" s="90">
        <f t="shared" si="0"/>
        <v>0</v>
      </c>
      <c r="M44" s="91">
        <f t="shared" si="0"/>
        <v>0</v>
      </c>
      <c r="N44" s="167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67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40536</v>
      </c>
      <c r="D46" s="97">
        <f t="shared" si="1"/>
        <v>3004</v>
      </c>
      <c r="E46" s="98">
        <f t="shared" si="1"/>
        <v>567</v>
      </c>
      <c r="F46" s="98">
        <f t="shared" si="1"/>
        <v>696</v>
      </c>
      <c r="G46" s="98">
        <f t="shared" si="1"/>
        <v>1570</v>
      </c>
      <c r="H46" s="98">
        <f t="shared" si="1"/>
        <v>1533</v>
      </c>
      <c r="I46" s="98">
        <f t="shared" si="1"/>
        <v>2577</v>
      </c>
      <c r="J46" s="98">
        <f t="shared" si="1"/>
        <v>3985</v>
      </c>
      <c r="K46" s="99">
        <f t="shared" si="1"/>
        <v>4655</v>
      </c>
      <c r="L46" s="95">
        <f t="shared" si="1"/>
        <v>0</v>
      </c>
      <c r="M46" s="96">
        <f t="shared" si="1"/>
        <v>0</v>
      </c>
      <c r="N46" s="167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67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0</v>
      </c>
      <c r="M49" s="114">
        <v>0</v>
      </c>
      <c r="N49" s="39"/>
    </row>
    <row r="50" spans="1:14" ht="15.75" thickBot="1">
      <c r="A50" s="171"/>
      <c r="B50" s="116"/>
      <c r="C50" s="116"/>
      <c r="D50" s="116"/>
      <c r="E50" s="116"/>
      <c r="F50" s="116"/>
      <c r="G50" s="116"/>
      <c r="H50" s="116"/>
      <c r="I50" s="171"/>
      <c r="J50" s="171"/>
      <c r="K50" s="171"/>
      <c r="L50" s="171"/>
      <c r="M50" s="171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425628</v>
      </c>
      <c r="D51" s="119">
        <f t="shared" si="2"/>
        <v>30640.799999999999</v>
      </c>
      <c r="E51" s="120">
        <f t="shared" si="2"/>
        <v>5783.4</v>
      </c>
      <c r="F51" s="120">
        <f t="shared" si="2"/>
        <v>7099.2</v>
      </c>
      <c r="G51" s="120">
        <f t="shared" si="2"/>
        <v>16171.000000000002</v>
      </c>
      <c r="H51" s="120">
        <f t="shared" si="2"/>
        <v>16096.5</v>
      </c>
      <c r="I51" s="120">
        <f t="shared" si="2"/>
        <v>26800.799999999999</v>
      </c>
      <c r="J51" s="120">
        <f t="shared" si="2"/>
        <v>42241</v>
      </c>
      <c r="K51" s="121">
        <f t="shared" si="2"/>
        <v>48412</v>
      </c>
      <c r="L51" s="117">
        <f t="shared" si="2"/>
        <v>0</v>
      </c>
      <c r="M51" s="122">
        <f t="shared" si="2"/>
        <v>0</v>
      </c>
      <c r="N51" s="123" t="s">
        <v>63</v>
      </c>
    </row>
    <row r="52" spans="1:14" ht="15.75" thickBot="1">
      <c r="A52" s="171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71"/>
      <c r="B55" s="171"/>
      <c r="C55" s="171"/>
      <c r="D55" s="171"/>
      <c r="E55" s="116"/>
      <c r="F55" s="116"/>
      <c r="G55" s="116"/>
      <c r="H55" s="171"/>
      <c r="I55" s="171"/>
      <c r="J55" s="171"/>
      <c r="K55" s="171"/>
      <c r="L55" s="171"/>
      <c r="M55" s="171"/>
      <c r="N55" s="126"/>
    </row>
    <row r="56" spans="1:14" ht="15.75" thickBot="1">
      <c r="A56" s="80" t="s">
        <v>68</v>
      </c>
      <c r="B56" s="134"/>
      <c r="C56" s="135"/>
      <c r="D56" s="136">
        <f>(D46*D54)</f>
        <v>261.34799999999996</v>
      </c>
      <c r="E56" s="137">
        <f>(E46*E54)</f>
        <v>49.328999999999994</v>
      </c>
      <c r="F56" s="137">
        <f>(F46*F54)</f>
        <v>60.551999999999992</v>
      </c>
      <c r="G56" s="137">
        <f>(G46*G54)</f>
        <v>136.59</v>
      </c>
      <c r="H56" s="137">
        <f t="shared" ref="H56" si="3">(H46*H54)</f>
        <v>133.37099999999998</v>
      </c>
      <c r="I56" s="137">
        <f>(I46*I54)</f>
        <v>224.19899999999998</v>
      </c>
      <c r="J56" s="137">
        <f>(J46*J54)</f>
        <v>346.69499999999999</v>
      </c>
      <c r="K56" s="138">
        <f>(K46*K54)</f>
        <v>404.98499999999996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71"/>
      <c r="B57" s="171"/>
      <c r="C57" s="171"/>
      <c r="D57" s="171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59123</v>
      </c>
      <c r="C58" s="237"/>
      <c r="D58" s="142" t="s">
        <v>70</v>
      </c>
      <c r="E58" s="241">
        <v>45004</v>
      </c>
      <c r="F58" s="241"/>
      <c r="G58" s="241"/>
      <c r="H58" s="241"/>
      <c r="I58" s="242" t="s">
        <v>115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338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59160</v>
      </c>
      <c r="J59" s="227"/>
      <c r="K59" s="227"/>
      <c r="L59" s="227"/>
      <c r="M59" s="227"/>
      <c r="N59" s="227"/>
    </row>
    <row r="60" spans="1:14" ht="15.75" thickBot="1">
      <c r="A60" s="171"/>
      <c r="B60" s="143"/>
      <c r="C60" s="143"/>
      <c r="D60" s="142"/>
      <c r="E60" s="226" t="s">
        <v>73</v>
      </c>
      <c r="F60" s="226"/>
      <c r="G60" s="226"/>
      <c r="H60" s="226"/>
      <c r="I60" s="227">
        <v>59160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58785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71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618872.70000000007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59160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1617.0689999999997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71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620489.76900000009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71"/>
      <c r="B67" s="144"/>
      <c r="C67" s="144"/>
      <c r="D67" s="171"/>
      <c r="E67" s="229" t="s">
        <v>84</v>
      </c>
      <c r="F67" s="229"/>
      <c r="G67" s="229"/>
      <c r="H67" s="229"/>
      <c r="I67" s="230">
        <v>45277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10.555239755039553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71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59160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506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45004</v>
      </c>
      <c r="B73" s="235"/>
      <c r="C73" s="235"/>
      <c r="D73" s="171"/>
      <c r="E73" s="229" t="s">
        <v>93</v>
      </c>
      <c r="F73" s="229"/>
      <c r="G73" s="229"/>
      <c r="H73" s="229"/>
      <c r="I73" s="230">
        <v>-46593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71"/>
      <c r="E74" s="171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71"/>
      <c r="E75" s="229" t="s">
        <v>94</v>
      </c>
      <c r="F75" s="229"/>
      <c r="G75" s="229"/>
      <c r="H75" s="229"/>
      <c r="I75" s="230">
        <f>(I67+I68+I69+I70+I71+I73+I76+I72)</f>
        <v>57844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71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71"/>
      <c r="E77" s="171"/>
      <c r="F77" s="150"/>
      <c r="G77" s="168"/>
      <c r="H77" s="168"/>
      <c r="I77" s="169"/>
      <c r="J77" s="169"/>
      <c r="K77" s="169"/>
      <c r="L77" s="169"/>
      <c r="M77" s="169"/>
      <c r="N77" s="153"/>
    </row>
    <row r="78" spans="1:14">
      <c r="A78" s="232" t="s">
        <v>115</v>
      </c>
      <c r="B78" s="232"/>
      <c r="C78" s="232"/>
      <c r="D78" s="171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57400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506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0</v>
      </c>
      <c r="J81" s="227"/>
      <c r="K81" s="227"/>
      <c r="L81" s="227"/>
      <c r="M81" s="227"/>
      <c r="N81" s="227"/>
    </row>
    <row r="82" spans="1:14">
      <c r="A82" s="171"/>
      <c r="B82" s="171"/>
      <c r="C82" s="171"/>
      <c r="D82" s="157"/>
      <c r="E82" s="226" t="s">
        <v>100</v>
      </c>
      <c r="F82" s="226"/>
      <c r="G82" s="226"/>
      <c r="H82" s="226"/>
      <c r="I82" s="227">
        <v>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338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70"/>
      <c r="F85" s="170"/>
      <c r="G85" s="170"/>
      <c r="H85" s="170"/>
      <c r="I85" s="166"/>
      <c r="J85" s="166"/>
      <c r="K85" s="166"/>
      <c r="L85" s="166"/>
      <c r="M85" s="166"/>
      <c r="N85" s="166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58244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70"/>
      <c r="F87" s="170"/>
      <c r="G87" s="170"/>
      <c r="H87" s="170"/>
      <c r="I87" s="166"/>
      <c r="J87" s="166"/>
      <c r="K87" s="166"/>
      <c r="L87" s="166"/>
      <c r="M87" s="166"/>
      <c r="N87" s="166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400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90"/>
  <sheetViews>
    <sheetView topLeftCell="A55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108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2076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21418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3463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4278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2454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5616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2219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1603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1985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423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304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782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157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133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0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217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116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350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136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77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132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191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502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744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103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306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144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850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0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216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145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758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166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191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813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4632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107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>
        <v>24874</v>
      </c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8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39305</v>
      </c>
      <c r="D44" s="92">
        <f t="shared" si="0"/>
        <v>2729</v>
      </c>
      <c r="E44" s="93">
        <f t="shared" si="0"/>
        <v>553</v>
      </c>
      <c r="F44" s="93">
        <f t="shared" si="0"/>
        <v>727</v>
      </c>
      <c r="G44" s="93">
        <f t="shared" si="0"/>
        <v>1502</v>
      </c>
      <c r="H44" s="93">
        <f t="shared" si="0"/>
        <v>1603</v>
      </c>
      <c r="I44" s="93">
        <f t="shared" si="0"/>
        <v>2445</v>
      </c>
      <c r="J44" s="93">
        <f t="shared" si="0"/>
        <v>4204</v>
      </c>
      <c r="K44" s="94">
        <f t="shared" si="0"/>
        <v>4632</v>
      </c>
      <c r="L44" s="90">
        <f t="shared" si="0"/>
        <v>24874</v>
      </c>
      <c r="M44" s="91">
        <f t="shared" si="0"/>
        <v>0</v>
      </c>
      <c r="N44" s="48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48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39305</v>
      </c>
      <c r="D46" s="97">
        <f t="shared" si="1"/>
        <v>2729</v>
      </c>
      <c r="E46" s="98">
        <f t="shared" si="1"/>
        <v>553</v>
      </c>
      <c r="F46" s="98">
        <f t="shared" si="1"/>
        <v>727</v>
      </c>
      <c r="G46" s="98">
        <f t="shared" si="1"/>
        <v>1502</v>
      </c>
      <c r="H46" s="98">
        <f t="shared" si="1"/>
        <v>1603</v>
      </c>
      <c r="I46" s="98">
        <f t="shared" si="1"/>
        <v>2445</v>
      </c>
      <c r="J46" s="98">
        <f t="shared" si="1"/>
        <v>4204</v>
      </c>
      <c r="K46" s="99">
        <f t="shared" si="1"/>
        <v>4632</v>
      </c>
      <c r="L46" s="95">
        <f t="shared" si="1"/>
        <v>24874</v>
      </c>
      <c r="M46" s="96">
        <f t="shared" si="1"/>
        <v>0</v>
      </c>
      <c r="N46" s="48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8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10.6</v>
      </c>
      <c r="M49" s="114">
        <v>0</v>
      </c>
      <c r="N49" s="39"/>
    </row>
    <row r="50" spans="1:14" ht="15.75" thickBot="1">
      <c r="A50" s="154"/>
      <c r="B50" s="116"/>
      <c r="C50" s="116"/>
      <c r="D50" s="116"/>
      <c r="E50" s="116"/>
      <c r="F50" s="116"/>
      <c r="G50" s="116"/>
      <c r="H50" s="116"/>
      <c r="I50" s="154"/>
      <c r="J50" s="154"/>
      <c r="K50" s="154"/>
      <c r="L50" s="154"/>
      <c r="M50" s="154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412702.5</v>
      </c>
      <c r="D51" s="119">
        <f t="shared" si="2"/>
        <v>27835.8</v>
      </c>
      <c r="E51" s="120">
        <f t="shared" si="2"/>
        <v>5640.5999999999995</v>
      </c>
      <c r="F51" s="120">
        <f t="shared" si="2"/>
        <v>7415.4</v>
      </c>
      <c r="G51" s="120">
        <f t="shared" si="2"/>
        <v>15470.6</v>
      </c>
      <c r="H51" s="120">
        <f t="shared" si="2"/>
        <v>16831.5</v>
      </c>
      <c r="I51" s="120">
        <f t="shared" si="2"/>
        <v>25428</v>
      </c>
      <c r="J51" s="120">
        <f t="shared" si="2"/>
        <v>44562.400000000001</v>
      </c>
      <c r="K51" s="121">
        <f t="shared" si="2"/>
        <v>48172.800000000003</v>
      </c>
      <c r="L51" s="117">
        <f t="shared" si="2"/>
        <v>263664.39999999997</v>
      </c>
      <c r="M51" s="122">
        <f t="shared" si="2"/>
        <v>0</v>
      </c>
      <c r="N51" s="123" t="s">
        <v>63</v>
      </c>
    </row>
    <row r="52" spans="1:14" ht="15.75" thickBot="1">
      <c r="A52" s="154"/>
      <c r="B52" s="154"/>
      <c r="C52" s="154"/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54"/>
      <c r="B55" s="154"/>
      <c r="C55" s="154"/>
      <c r="D55" s="154"/>
      <c r="E55" s="116"/>
      <c r="F55" s="116"/>
      <c r="G55" s="116"/>
      <c r="H55" s="154"/>
      <c r="I55" s="154"/>
      <c r="J55" s="154"/>
      <c r="K55" s="154"/>
      <c r="L55" s="154"/>
      <c r="M55" s="154"/>
      <c r="N55" s="126"/>
    </row>
    <row r="56" spans="1:14" ht="15.75" thickBot="1">
      <c r="A56" s="80" t="s">
        <v>68</v>
      </c>
      <c r="B56" s="134"/>
      <c r="C56" s="135"/>
      <c r="D56" s="136">
        <f>(D46*D54)</f>
        <v>237.42299999999997</v>
      </c>
      <c r="E56" s="137">
        <f>(E46*E54)</f>
        <v>48.110999999999997</v>
      </c>
      <c r="F56" s="137">
        <f>(F46*F54)</f>
        <v>63.248999999999995</v>
      </c>
      <c r="G56" s="137">
        <f>(G46*G54)</f>
        <v>130.67399999999998</v>
      </c>
      <c r="H56" s="137">
        <f t="shared" ref="H56" si="3">(H46*H54)</f>
        <v>139.46099999999998</v>
      </c>
      <c r="I56" s="137">
        <f>(I46*I54)</f>
        <v>212.71499999999997</v>
      </c>
      <c r="J56" s="137">
        <f>(J46*J54)</f>
        <v>365.74799999999999</v>
      </c>
      <c r="K56" s="138">
        <f>(K46*K54)</f>
        <v>402.98399999999998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54"/>
      <c r="B57" s="154"/>
      <c r="C57" s="154"/>
      <c r="D57" s="154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82574</v>
      </c>
      <c r="C58" s="237"/>
      <c r="D58" s="142" t="s">
        <v>70</v>
      </c>
      <c r="E58" s="241">
        <v>44987</v>
      </c>
      <c r="F58" s="241"/>
      <c r="G58" s="241"/>
      <c r="H58" s="241"/>
      <c r="I58" s="242" t="s">
        <v>109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356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82599</v>
      </c>
      <c r="J59" s="227"/>
      <c r="K59" s="227"/>
      <c r="L59" s="227"/>
      <c r="M59" s="227"/>
      <c r="N59" s="227"/>
    </row>
    <row r="60" spans="1:14" ht="15.75" thickBot="1">
      <c r="A60" s="154"/>
      <c r="B60" s="143"/>
      <c r="C60" s="143"/>
      <c r="D60" s="142"/>
      <c r="E60" s="226" t="s">
        <v>73</v>
      </c>
      <c r="F60" s="226"/>
      <c r="G60" s="226"/>
      <c r="H60" s="226"/>
      <c r="I60" s="227">
        <v>82599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82218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54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867724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82599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1600.365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54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869324.36499999999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54"/>
      <c r="B67" s="144"/>
      <c r="C67" s="144"/>
      <c r="D67" s="154"/>
      <c r="E67" s="229" t="s">
        <v>84</v>
      </c>
      <c r="F67" s="229"/>
      <c r="G67" s="229"/>
      <c r="H67" s="229"/>
      <c r="I67" s="230">
        <v>54600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10.573406857379162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54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82599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410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44987</v>
      </c>
      <c r="B73" s="235"/>
      <c r="C73" s="235"/>
      <c r="D73" s="154"/>
      <c r="E73" s="229" t="s">
        <v>93</v>
      </c>
      <c r="F73" s="229"/>
      <c r="G73" s="229"/>
      <c r="H73" s="229"/>
      <c r="I73" s="230">
        <v>-60352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54"/>
      <c r="E74" s="154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54"/>
      <c r="E75" s="229" t="s">
        <v>94</v>
      </c>
      <c r="F75" s="229"/>
      <c r="G75" s="229"/>
      <c r="H75" s="229"/>
      <c r="I75" s="230">
        <f>(I67+I68+I69+I70+I71+I73+I76+I72)</f>
        <v>76847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54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54"/>
      <c r="E77" s="154"/>
      <c r="F77" s="150"/>
      <c r="G77" s="151"/>
      <c r="H77" s="151"/>
      <c r="I77" s="152"/>
      <c r="J77" s="152"/>
      <c r="K77" s="152"/>
      <c r="L77" s="152"/>
      <c r="M77" s="152"/>
      <c r="N77" s="153"/>
    </row>
    <row r="78" spans="1:14">
      <c r="A78" s="232" t="s">
        <v>109</v>
      </c>
      <c r="B78" s="232"/>
      <c r="C78" s="232"/>
      <c r="D78" s="154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40300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36547</v>
      </c>
      <c r="J81" s="227"/>
      <c r="K81" s="227"/>
      <c r="L81" s="227"/>
      <c r="M81" s="227"/>
      <c r="N81" s="227"/>
    </row>
    <row r="82" spans="1:14">
      <c r="A82" s="154"/>
      <c r="B82" s="154"/>
      <c r="C82" s="154"/>
      <c r="D82" s="157"/>
      <c r="E82" s="226" t="s">
        <v>100</v>
      </c>
      <c r="F82" s="226"/>
      <c r="G82" s="226"/>
      <c r="H82" s="226"/>
      <c r="I82" s="227">
        <v>410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356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58"/>
      <c r="F85" s="158"/>
      <c r="G85" s="158"/>
      <c r="H85" s="158"/>
      <c r="I85" s="159"/>
      <c r="J85" s="159"/>
      <c r="K85" s="159"/>
      <c r="L85" s="159"/>
      <c r="M85" s="159"/>
      <c r="N85" s="159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77613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58"/>
      <c r="F87" s="158"/>
      <c r="G87" s="158"/>
      <c r="H87" s="158"/>
      <c r="I87" s="159"/>
      <c r="J87" s="159"/>
      <c r="K87" s="159"/>
      <c r="L87" s="159"/>
      <c r="M87" s="159"/>
      <c r="N87" s="159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766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68" right="0.17" top="0.75" bottom="0.75" header="0.3" footer="0.3"/>
  <pageSetup paperSize="9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134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2115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21039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3541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4355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2493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6150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1971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1596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1908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391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288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660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143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144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208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181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103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347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142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0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149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192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501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786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107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297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187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921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0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0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159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735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192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283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865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4657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53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/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67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39693</v>
      </c>
      <c r="D44" s="92">
        <f t="shared" si="0"/>
        <v>2744</v>
      </c>
      <c r="E44" s="93">
        <f t="shared" si="0"/>
        <v>591</v>
      </c>
      <c r="F44" s="93">
        <f t="shared" si="0"/>
        <v>679</v>
      </c>
      <c r="G44" s="93">
        <f t="shared" si="0"/>
        <v>1521</v>
      </c>
      <c r="H44" s="93">
        <f t="shared" si="0"/>
        <v>1596</v>
      </c>
      <c r="I44" s="93">
        <f t="shared" si="0"/>
        <v>2446</v>
      </c>
      <c r="J44" s="93">
        <f t="shared" si="0"/>
        <v>3879</v>
      </c>
      <c r="K44" s="94">
        <f t="shared" si="0"/>
        <v>4657</v>
      </c>
      <c r="L44" s="90">
        <f t="shared" si="0"/>
        <v>0</v>
      </c>
      <c r="M44" s="91">
        <f t="shared" si="0"/>
        <v>0</v>
      </c>
      <c r="N44" s="167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67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39693</v>
      </c>
      <c r="D46" s="97">
        <f t="shared" si="1"/>
        <v>2744</v>
      </c>
      <c r="E46" s="98">
        <f t="shared" si="1"/>
        <v>591</v>
      </c>
      <c r="F46" s="98">
        <f t="shared" si="1"/>
        <v>679</v>
      </c>
      <c r="G46" s="98">
        <f t="shared" si="1"/>
        <v>1521</v>
      </c>
      <c r="H46" s="98">
        <f t="shared" si="1"/>
        <v>1596</v>
      </c>
      <c r="I46" s="98">
        <f t="shared" si="1"/>
        <v>2446</v>
      </c>
      <c r="J46" s="98">
        <f t="shared" si="1"/>
        <v>3879</v>
      </c>
      <c r="K46" s="99">
        <f t="shared" si="1"/>
        <v>4657</v>
      </c>
      <c r="L46" s="95">
        <f t="shared" si="1"/>
        <v>0</v>
      </c>
      <c r="M46" s="96">
        <f t="shared" si="1"/>
        <v>0</v>
      </c>
      <c r="N46" s="167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67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0</v>
      </c>
      <c r="M49" s="114">
        <v>0</v>
      </c>
      <c r="N49" s="39"/>
    </row>
    <row r="50" spans="1:14" ht="15.75" thickBot="1">
      <c r="A50" s="171"/>
      <c r="B50" s="116"/>
      <c r="C50" s="116"/>
      <c r="D50" s="116"/>
      <c r="E50" s="116"/>
      <c r="F50" s="116"/>
      <c r="G50" s="116"/>
      <c r="H50" s="116"/>
      <c r="I50" s="171"/>
      <c r="J50" s="171"/>
      <c r="K50" s="171"/>
      <c r="L50" s="171"/>
      <c r="M50" s="171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416776.5</v>
      </c>
      <c r="D51" s="119">
        <f t="shared" si="2"/>
        <v>27988.799999999999</v>
      </c>
      <c r="E51" s="120">
        <f t="shared" si="2"/>
        <v>6028.2</v>
      </c>
      <c r="F51" s="120">
        <f t="shared" si="2"/>
        <v>6925.7999999999993</v>
      </c>
      <c r="G51" s="120">
        <f t="shared" si="2"/>
        <v>15666.300000000001</v>
      </c>
      <c r="H51" s="120">
        <f t="shared" si="2"/>
        <v>16758</v>
      </c>
      <c r="I51" s="120">
        <f t="shared" si="2"/>
        <v>25438.400000000001</v>
      </c>
      <c r="J51" s="120">
        <f t="shared" si="2"/>
        <v>41117.4</v>
      </c>
      <c r="K51" s="121">
        <f t="shared" si="2"/>
        <v>48432.800000000003</v>
      </c>
      <c r="L51" s="117">
        <f t="shared" si="2"/>
        <v>0</v>
      </c>
      <c r="M51" s="122">
        <f t="shared" si="2"/>
        <v>0</v>
      </c>
      <c r="N51" s="123" t="s">
        <v>63</v>
      </c>
    </row>
    <row r="52" spans="1:14" ht="15.75" thickBot="1">
      <c r="A52" s="171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71"/>
      <c r="B55" s="171"/>
      <c r="C55" s="171"/>
      <c r="D55" s="171"/>
      <c r="E55" s="116"/>
      <c r="F55" s="116"/>
      <c r="G55" s="116"/>
      <c r="H55" s="171"/>
      <c r="I55" s="171"/>
      <c r="J55" s="171"/>
      <c r="K55" s="171"/>
      <c r="L55" s="171"/>
      <c r="M55" s="171"/>
      <c r="N55" s="126"/>
    </row>
    <row r="56" spans="1:14" ht="15.75" thickBot="1">
      <c r="A56" s="80" t="s">
        <v>68</v>
      </c>
      <c r="B56" s="134"/>
      <c r="C56" s="135"/>
      <c r="D56" s="136">
        <f>(D46*D54)</f>
        <v>238.72799999999998</v>
      </c>
      <c r="E56" s="137">
        <f>(E46*E54)</f>
        <v>51.416999999999994</v>
      </c>
      <c r="F56" s="137">
        <f>(F46*F54)</f>
        <v>59.072999999999993</v>
      </c>
      <c r="G56" s="137">
        <f>(G46*G54)</f>
        <v>132.327</v>
      </c>
      <c r="H56" s="137">
        <f t="shared" ref="H56" si="3">(H46*H54)</f>
        <v>138.852</v>
      </c>
      <c r="I56" s="137">
        <f>(I46*I54)</f>
        <v>212.80199999999999</v>
      </c>
      <c r="J56" s="137">
        <f>(J46*J54)</f>
        <v>337.47299999999996</v>
      </c>
      <c r="K56" s="138">
        <f>(K46*K54)</f>
        <v>405.15899999999999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71"/>
      <c r="B57" s="171"/>
      <c r="C57" s="171"/>
      <c r="D57" s="171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57806</v>
      </c>
      <c r="C58" s="237"/>
      <c r="D58" s="142" t="s">
        <v>70</v>
      </c>
      <c r="E58" s="241">
        <v>45005</v>
      </c>
      <c r="F58" s="241"/>
      <c r="G58" s="241"/>
      <c r="H58" s="241"/>
      <c r="I58" s="242" t="s">
        <v>117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319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57823</v>
      </c>
      <c r="J59" s="227"/>
      <c r="K59" s="227"/>
      <c r="L59" s="227"/>
      <c r="M59" s="227"/>
      <c r="N59" s="227"/>
    </row>
    <row r="60" spans="1:14" ht="15.75" thickBot="1">
      <c r="A60" s="171"/>
      <c r="B60" s="143"/>
      <c r="C60" s="143"/>
      <c r="D60" s="142"/>
      <c r="E60" s="226" t="s">
        <v>73</v>
      </c>
      <c r="F60" s="226"/>
      <c r="G60" s="226"/>
      <c r="H60" s="226"/>
      <c r="I60" s="227">
        <v>57823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57487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71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605132.20000000007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57823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1575.8310000000001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71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606708.03100000008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71"/>
      <c r="B67" s="144"/>
      <c r="C67" s="144"/>
      <c r="D67" s="171"/>
      <c r="E67" s="229" t="s">
        <v>84</v>
      </c>
      <c r="F67" s="229"/>
      <c r="G67" s="229"/>
      <c r="H67" s="229"/>
      <c r="I67" s="230">
        <v>46593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10.553830100718425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71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57823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652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45005</v>
      </c>
      <c r="B73" s="235"/>
      <c r="C73" s="235"/>
      <c r="D73" s="171"/>
      <c r="E73" s="229" t="s">
        <v>93</v>
      </c>
      <c r="F73" s="229"/>
      <c r="G73" s="229"/>
      <c r="H73" s="229"/>
      <c r="I73" s="230">
        <v>-44091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71"/>
      <c r="E74" s="171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71"/>
      <c r="E75" s="229" t="s">
        <v>94</v>
      </c>
      <c r="F75" s="229"/>
      <c r="G75" s="229"/>
      <c r="H75" s="229"/>
      <c r="I75" s="230">
        <f>(I67+I68+I69+I70+I71+I73+I76+I72)</f>
        <v>60325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71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71"/>
      <c r="E77" s="171"/>
      <c r="F77" s="150"/>
      <c r="G77" s="168"/>
      <c r="H77" s="168"/>
      <c r="I77" s="169"/>
      <c r="J77" s="169"/>
      <c r="K77" s="169"/>
      <c r="L77" s="169"/>
      <c r="M77" s="169"/>
      <c r="N77" s="153"/>
    </row>
    <row r="78" spans="1:14">
      <c r="A78" s="232" t="s">
        <v>117</v>
      </c>
      <c r="B78" s="232"/>
      <c r="C78" s="232"/>
      <c r="D78" s="171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41875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442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17789</v>
      </c>
      <c r="J81" s="227"/>
      <c r="K81" s="227"/>
      <c r="L81" s="227"/>
      <c r="M81" s="227"/>
      <c r="N81" s="227"/>
    </row>
    <row r="82" spans="1:14">
      <c r="A82" s="171"/>
      <c r="B82" s="171"/>
      <c r="C82" s="171"/>
      <c r="D82" s="157"/>
      <c r="E82" s="226" t="s">
        <v>100</v>
      </c>
      <c r="F82" s="226"/>
      <c r="G82" s="226"/>
      <c r="H82" s="226"/>
      <c r="I82" s="227">
        <v>210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319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70"/>
      <c r="F85" s="170"/>
      <c r="G85" s="170"/>
      <c r="H85" s="170"/>
      <c r="I85" s="166"/>
      <c r="J85" s="166"/>
      <c r="K85" s="166"/>
      <c r="L85" s="166"/>
      <c r="M85" s="166"/>
      <c r="N85" s="166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60635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70"/>
      <c r="F87" s="170"/>
      <c r="G87" s="170"/>
      <c r="H87" s="170"/>
      <c r="I87" s="166"/>
      <c r="J87" s="166"/>
      <c r="K87" s="166"/>
      <c r="L87" s="166"/>
      <c r="M87" s="166"/>
      <c r="N87" s="166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310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75" header="0.3" footer="0.3"/>
  <pageSetup paperSize="9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135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2192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21078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3356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4239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2231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6198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2057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1599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1973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394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285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699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148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120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216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173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104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373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146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223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136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205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495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783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113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271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184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887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14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206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180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744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209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263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923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4676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53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/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67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39294</v>
      </c>
      <c r="D44" s="92">
        <f t="shared" si="0"/>
        <v>3211</v>
      </c>
      <c r="E44" s="93">
        <f t="shared" si="0"/>
        <v>568</v>
      </c>
      <c r="F44" s="93">
        <f t="shared" si="0"/>
        <v>679</v>
      </c>
      <c r="G44" s="93">
        <f t="shared" si="0"/>
        <v>1527</v>
      </c>
      <c r="H44" s="93">
        <f t="shared" si="0"/>
        <v>1599</v>
      </c>
      <c r="I44" s="93">
        <f t="shared" si="0"/>
        <v>2509</v>
      </c>
      <c r="J44" s="93">
        <f t="shared" si="0"/>
        <v>4030</v>
      </c>
      <c r="K44" s="94">
        <f t="shared" si="0"/>
        <v>4676</v>
      </c>
      <c r="L44" s="90">
        <f t="shared" si="0"/>
        <v>0</v>
      </c>
      <c r="M44" s="91">
        <f t="shared" si="0"/>
        <v>0</v>
      </c>
      <c r="N44" s="167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67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39294</v>
      </c>
      <c r="D46" s="97">
        <f t="shared" si="1"/>
        <v>3211</v>
      </c>
      <c r="E46" s="98">
        <f t="shared" si="1"/>
        <v>568</v>
      </c>
      <c r="F46" s="98">
        <f t="shared" si="1"/>
        <v>679</v>
      </c>
      <c r="G46" s="98">
        <f t="shared" si="1"/>
        <v>1527</v>
      </c>
      <c r="H46" s="98">
        <f t="shared" si="1"/>
        <v>1599</v>
      </c>
      <c r="I46" s="98">
        <f t="shared" si="1"/>
        <v>2509</v>
      </c>
      <c r="J46" s="98">
        <f t="shared" si="1"/>
        <v>4030</v>
      </c>
      <c r="K46" s="99">
        <f t="shared" si="1"/>
        <v>4676</v>
      </c>
      <c r="L46" s="95">
        <f t="shared" si="1"/>
        <v>0</v>
      </c>
      <c r="M46" s="96">
        <f t="shared" si="1"/>
        <v>0</v>
      </c>
      <c r="N46" s="167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67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0</v>
      </c>
      <c r="M49" s="114">
        <v>0</v>
      </c>
      <c r="N49" s="39"/>
    </row>
    <row r="50" spans="1:14" ht="15.75" thickBot="1">
      <c r="A50" s="171"/>
      <c r="B50" s="116"/>
      <c r="C50" s="116"/>
      <c r="D50" s="116"/>
      <c r="E50" s="116"/>
      <c r="F50" s="116"/>
      <c r="G50" s="116"/>
      <c r="H50" s="116"/>
      <c r="I50" s="171"/>
      <c r="J50" s="171"/>
      <c r="K50" s="171"/>
      <c r="L50" s="171"/>
      <c r="M50" s="171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412587</v>
      </c>
      <c r="D51" s="119">
        <f t="shared" si="2"/>
        <v>32752.199999999997</v>
      </c>
      <c r="E51" s="120">
        <f t="shared" si="2"/>
        <v>5793.5999999999995</v>
      </c>
      <c r="F51" s="120">
        <f t="shared" si="2"/>
        <v>6925.7999999999993</v>
      </c>
      <c r="G51" s="120">
        <f t="shared" si="2"/>
        <v>15728.1</v>
      </c>
      <c r="H51" s="120">
        <f t="shared" si="2"/>
        <v>16789.5</v>
      </c>
      <c r="I51" s="120">
        <f t="shared" si="2"/>
        <v>26093.600000000002</v>
      </c>
      <c r="J51" s="120">
        <f t="shared" si="2"/>
        <v>42718</v>
      </c>
      <c r="K51" s="121">
        <f t="shared" si="2"/>
        <v>48630.400000000001</v>
      </c>
      <c r="L51" s="117">
        <f t="shared" si="2"/>
        <v>0</v>
      </c>
      <c r="M51" s="122">
        <f t="shared" si="2"/>
        <v>0</v>
      </c>
      <c r="N51" s="123" t="s">
        <v>63</v>
      </c>
    </row>
    <row r="52" spans="1:14" ht="15.75" thickBot="1">
      <c r="A52" s="171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71"/>
      <c r="B55" s="171"/>
      <c r="C55" s="171"/>
      <c r="D55" s="171"/>
      <c r="E55" s="116"/>
      <c r="F55" s="116"/>
      <c r="G55" s="116"/>
      <c r="H55" s="171"/>
      <c r="I55" s="171"/>
      <c r="J55" s="171"/>
      <c r="K55" s="171"/>
      <c r="L55" s="171"/>
      <c r="M55" s="171"/>
      <c r="N55" s="126"/>
    </row>
    <row r="56" spans="1:14" ht="15.75" thickBot="1">
      <c r="A56" s="80" t="s">
        <v>68</v>
      </c>
      <c r="B56" s="134"/>
      <c r="C56" s="135"/>
      <c r="D56" s="136">
        <f>(D46*D54)</f>
        <v>279.35699999999997</v>
      </c>
      <c r="E56" s="137">
        <f>(E46*E54)</f>
        <v>49.415999999999997</v>
      </c>
      <c r="F56" s="137">
        <f>(F46*F54)</f>
        <v>59.072999999999993</v>
      </c>
      <c r="G56" s="137">
        <f>(G46*G54)</f>
        <v>132.84899999999999</v>
      </c>
      <c r="H56" s="137">
        <f t="shared" ref="H56" si="3">(H46*H54)</f>
        <v>139.113</v>
      </c>
      <c r="I56" s="137">
        <f>(I46*I54)</f>
        <v>218.28299999999999</v>
      </c>
      <c r="J56" s="137">
        <f>(J46*J54)</f>
        <v>350.60999999999996</v>
      </c>
      <c r="K56" s="138">
        <f>(K46*K54)</f>
        <v>406.81199999999995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71"/>
      <c r="B57" s="171"/>
      <c r="C57" s="171"/>
      <c r="D57" s="171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58093</v>
      </c>
      <c r="C58" s="237"/>
      <c r="D58" s="142" t="s">
        <v>70</v>
      </c>
      <c r="E58" s="241">
        <v>45006</v>
      </c>
      <c r="F58" s="241"/>
      <c r="G58" s="241"/>
      <c r="H58" s="241"/>
      <c r="I58" s="242" t="s">
        <v>119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350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58103</v>
      </c>
      <c r="J59" s="227"/>
      <c r="K59" s="227"/>
      <c r="L59" s="227"/>
      <c r="M59" s="227"/>
      <c r="N59" s="227"/>
    </row>
    <row r="60" spans="1:14" ht="15.75" thickBot="1">
      <c r="A60" s="171"/>
      <c r="B60" s="143"/>
      <c r="C60" s="143"/>
      <c r="D60" s="142"/>
      <c r="E60" s="226" t="s">
        <v>73</v>
      </c>
      <c r="F60" s="226"/>
      <c r="G60" s="226"/>
      <c r="H60" s="226"/>
      <c r="I60" s="227">
        <v>58103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57743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71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608018.19999999995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58103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1635.5129999999999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71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609653.71299999999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71"/>
      <c r="B67" s="144"/>
      <c r="C67" s="144"/>
      <c r="D67" s="171"/>
      <c r="E67" s="229" t="s">
        <v>84</v>
      </c>
      <c r="F67" s="229"/>
      <c r="G67" s="229"/>
      <c r="H67" s="229"/>
      <c r="I67" s="230">
        <v>44091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10.558054015205306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71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58103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0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45006</v>
      </c>
      <c r="B73" s="235"/>
      <c r="C73" s="235"/>
      <c r="D73" s="171"/>
      <c r="E73" s="229" t="s">
        <v>93</v>
      </c>
      <c r="F73" s="229"/>
      <c r="G73" s="229"/>
      <c r="H73" s="229"/>
      <c r="I73" s="230">
        <v>-43981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71"/>
      <c r="E74" s="171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71"/>
      <c r="E75" s="229" t="s">
        <v>94</v>
      </c>
      <c r="F75" s="229"/>
      <c r="G75" s="229"/>
      <c r="H75" s="229"/>
      <c r="I75" s="230">
        <f>(I67+I68+I69+I70+I71+I73+I76+I72)</f>
        <v>58213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71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71"/>
      <c r="E77" s="171"/>
      <c r="F77" s="150"/>
      <c r="G77" s="168"/>
      <c r="H77" s="168"/>
      <c r="I77" s="169"/>
      <c r="J77" s="169"/>
      <c r="K77" s="169"/>
      <c r="L77" s="169"/>
      <c r="M77" s="169"/>
      <c r="N77" s="153"/>
    </row>
    <row r="78" spans="1:14">
      <c r="A78" s="232" t="s">
        <v>119</v>
      </c>
      <c r="B78" s="232"/>
      <c r="C78" s="232"/>
      <c r="D78" s="171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58250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0</v>
      </c>
      <c r="J81" s="227"/>
      <c r="K81" s="227"/>
      <c r="L81" s="227"/>
      <c r="M81" s="227"/>
      <c r="N81" s="227"/>
    </row>
    <row r="82" spans="1:14">
      <c r="A82" s="171"/>
      <c r="B82" s="171"/>
      <c r="C82" s="171"/>
      <c r="D82" s="157"/>
      <c r="E82" s="226" t="s">
        <v>100</v>
      </c>
      <c r="F82" s="226"/>
      <c r="G82" s="226"/>
      <c r="H82" s="226"/>
      <c r="I82" s="227">
        <v>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350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70"/>
      <c r="F85" s="170"/>
      <c r="G85" s="170"/>
      <c r="H85" s="170"/>
      <c r="I85" s="166"/>
      <c r="J85" s="166"/>
      <c r="K85" s="166"/>
      <c r="L85" s="166"/>
      <c r="M85" s="166"/>
      <c r="N85" s="166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58600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70"/>
      <c r="F87" s="170"/>
      <c r="G87" s="170"/>
      <c r="H87" s="170"/>
      <c r="I87" s="166"/>
      <c r="J87" s="166"/>
      <c r="K87" s="166"/>
      <c r="L87" s="166"/>
      <c r="M87" s="166"/>
      <c r="N87" s="166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387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136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2086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21175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3570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3977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2280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6674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2058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1603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1988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402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279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677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131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138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212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173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103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371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144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124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144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205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495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770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105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277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197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891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0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0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188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781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209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290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969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4653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107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>
        <v>23612</v>
      </c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67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39762</v>
      </c>
      <c r="D44" s="92">
        <f t="shared" si="0"/>
        <v>2927</v>
      </c>
      <c r="E44" s="93">
        <f t="shared" si="0"/>
        <v>579</v>
      </c>
      <c r="F44" s="93">
        <f t="shared" si="0"/>
        <v>681</v>
      </c>
      <c r="G44" s="93">
        <f t="shared" si="0"/>
        <v>1551</v>
      </c>
      <c r="H44" s="93">
        <f t="shared" si="0"/>
        <v>1603</v>
      </c>
      <c r="I44" s="93">
        <f t="shared" si="0"/>
        <v>2537</v>
      </c>
      <c r="J44" s="93">
        <f t="shared" si="0"/>
        <v>4046</v>
      </c>
      <c r="K44" s="94">
        <f t="shared" si="0"/>
        <v>4653</v>
      </c>
      <c r="L44" s="90">
        <f t="shared" si="0"/>
        <v>23612</v>
      </c>
      <c r="M44" s="91">
        <f t="shared" si="0"/>
        <v>0</v>
      </c>
      <c r="N44" s="167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67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39762</v>
      </c>
      <c r="D46" s="97">
        <f t="shared" si="1"/>
        <v>2927</v>
      </c>
      <c r="E46" s="98">
        <f t="shared" si="1"/>
        <v>579</v>
      </c>
      <c r="F46" s="98">
        <f t="shared" si="1"/>
        <v>681</v>
      </c>
      <c r="G46" s="98">
        <f t="shared" si="1"/>
        <v>1551</v>
      </c>
      <c r="H46" s="98">
        <f t="shared" si="1"/>
        <v>1603</v>
      </c>
      <c r="I46" s="98">
        <f t="shared" si="1"/>
        <v>2537</v>
      </c>
      <c r="J46" s="98">
        <f t="shared" si="1"/>
        <v>4046</v>
      </c>
      <c r="K46" s="99">
        <f t="shared" si="1"/>
        <v>4653</v>
      </c>
      <c r="L46" s="95">
        <f t="shared" si="1"/>
        <v>23612</v>
      </c>
      <c r="M46" s="96">
        <f t="shared" si="1"/>
        <v>0</v>
      </c>
      <c r="N46" s="167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67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10.6</v>
      </c>
      <c r="M49" s="114">
        <v>0</v>
      </c>
      <c r="N49" s="39"/>
    </row>
    <row r="50" spans="1:14" ht="15.75" thickBot="1">
      <c r="A50" s="171"/>
      <c r="B50" s="116"/>
      <c r="C50" s="116"/>
      <c r="D50" s="116"/>
      <c r="E50" s="116"/>
      <c r="F50" s="116"/>
      <c r="G50" s="116"/>
      <c r="H50" s="116"/>
      <c r="I50" s="171"/>
      <c r="J50" s="171"/>
      <c r="K50" s="171"/>
      <c r="L50" s="171"/>
      <c r="M50" s="171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417501</v>
      </c>
      <c r="D51" s="119">
        <f t="shared" si="2"/>
        <v>29855.399999999998</v>
      </c>
      <c r="E51" s="120">
        <f t="shared" si="2"/>
        <v>5905.7999999999993</v>
      </c>
      <c r="F51" s="120">
        <f t="shared" si="2"/>
        <v>6946.2</v>
      </c>
      <c r="G51" s="120">
        <f t="shared" si="2"/>
        <v>15975.300000000001</v>
      </c>
      <c r="H51" s="120">
        <f t="shared" si="2"/>
        <v>16831.5</v>
      </c>
      <c r="I51" s="120">
        <f t="shared" si="2"/>
        <v>26384.799999999999</v>
      </c>
      <c r="J51" s="120">
        <f t="shared" si="2"/>
        <v>42887.6</v>
      </c>
      <c r="K51" s="121">
        <f t="shared" si="2"/>
        <v>48391.200000000004</v>
      </c>
      <c r="L51" s="117">
        <f t="shared" si="2"/>
        <v>250287.19999999998</v>
      </c>
      <c r="M51" s="122">
        <f t="shared" si="2"/>
        <v>0</v>
      </c>
      <c r="N51" s="123" t="s">
        <v>63</v>
      </c>
    </row>
    <row r="52" spans="1:14" ht="15.75" thickBot="1">
      <c r="A52" s="171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71"/>
      <c r="B55" s="171"/>
      <c r="C55" s="171"/>
      <c r="D55" s="171"/>
      <c r="E55" s="116"/>
      <c r="F55" s="116"/>
      <c r="G55" s="116"/>
      <c r="H55" s="171"/>
      <c r="I55" s="171"/>
      <c r="J55" s="171"/>
      <c r="K55" s="171"/>
      <c r="L55" s="171"/>
      <c r="M55" s="171"/>
      <c r="N55" s="126"/>
    </row>
    <row r="56" spans="1:14" ht="15.75" thickBot="1">
      <c r="A56" s="80" t="s">
        <v>68</v>
      </c>
      <c r="B56" s="134"/>
      <c r="C56" s="135"/>
      <c r="D56" s="136">
        <f>(D46*D54)</f>
        <v>254.64899999999997</v>
      </c>
      <c r="E56" s="137">
        <f>(E46*E54)</f>
        <v>50.372999999999998</v>
      </c>
      <c r="F56" s="137">
        <f>(F46*F54)</f>
        <v>59.246999999999993</v>
      </c>
      <c r="G56" s="137">
        <f>(G46*G54)</f>
        <v>134.93699999999998</v>
      </c>
      <c r="H56" s="137">
        <f t="shared" ref="H56" si="3">(H46*H54)</f>
        <v>139.46099999999998</v>
      </c>
      <c r="I56" s="137">
        <f>(I46*I54)</f>
        <v>220.71899999999999</v>
      </c>
      <c r="J56" s="137">
        <f>(J46*J54)</f>
        <v>352.00199999999995</v>
      </c>
      <c r="K56" s="138">
        <f>(K46*K54)</f>
        <v>404.81099999999998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71"/>
      <c r="B57" s="171"/>
      <c r="C57" s="171"/>
      <c r="D57" s="171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81951</v>
      </c>
      <c r="C58" s="237"/>
      <c r="D58" s="142" t="s">
        <v>70</v>
      </c>
      <c r="E58" s="241">
        <v>45007</v>
      </c>
      <c r="F58" s="241"/>
      <c r="G58" s="241"/>
      <c r="H58" s="241"/>
      <c r="I58" s="242" t="s">
        <v>106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487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81979</v>
      </c>
      <c r="J59" s="227"/>
      <c r="K59" s="227"/>
      <c r="L59" s="227"/>
      <c r="M59" s="227"/>
      <c r="N59" s="227"/>
    </row>
    <row r="60" spans="1:14" ht="15.75" thickBot="1">
      <c r="A60" s="171"/>
      <c r="B60" s="143"/>
      <c r="C60" s="143"/>
      <c r="D60" s="142"/>
      <c r="E60" s="226" t="s">
        <v>73</v>
      </c>
      <c r="F60" s="226"/>
      <c r="G60" s="226"/>
      <c r="H60" s="226"/>
      <c r="I60" s="227">
        <v>81979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81464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71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860965.99999999988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81979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1616.1989999999998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71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862582.19899999991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71"/>
      <c r="B67" s="144"/>
      <c r="C67" s="144"/>
      <c r="D67" s="171"/>
      <c r="E67" s="229" t="s">
        <v>84</v>
      </c>
      <c r="F67" s="229"/>
      <c r="G67" s="229"/>
      <c r="H67" s="229"/>
      <c r="I67" s="230">
        <v>43981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10.588507794854168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71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81979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248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45007</v>
      </c>
      <c r="B73" s="235"/>
      <c r="C73" s="235"/>
      <c r="D73" s="171"/>
      <c r="E73" s="229" t="s">
        <v>93</v>
      </c>
      <c r="F73" s="229"/>
      <c r="G73" s="229"/>
      <c r="H73" s="229"/>
      <c r="I73" s="230">
        <v>-45400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71"/>
      <c r="E74" s="171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71"/>
      <c r="E75" s="229" t="s">
        <v>94</v>
      </c>
      <c r="F75" s="229"/>
      <c r="G75" s="229"/>
      <c r="H75" s="229"/>
      <c r="I75" s="230">
        <f>(I67+I68+I69+I70+I71+I73+I76+I72)</f>
        <v>80560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71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71"/>
      <c r="E77" s="171"/>
      <c r="F77" s="150"/>
      <c r="G77" s="168"/>
      <c r="H77" s="168"/>
      <c r="I77" s="169"/>
      <c r="J77" s="169"/>
      <c r="K77" s="169"/>
      <c r="L77" s="169"/>
      <c r="M77" s="169"/>
      <c r="N77" s="153"/>
    </row>
    <row r="78" spans="1:14">
      <c r="A78" s="232" t="s">
        <v>106</v>
      </c>
      <c r="B78" s="232"/>
      <c r="C78" s="232"/>
      <c r="D78" s="171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63050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60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17644</v>
      </c>
      <c r="J81" s="227"/>
      <c r="K81" s="227"/>
      <c r="L81" s="227"/>
      <c r="M81" s="227"/>
      <c r="N81" s="227"/>
    </row>
    <row r="82" spans="1:14">
      <c r="A82" s="171"/>
      <c r="B82" s="171"/>
      <c r="C82" s="171"/>
      <c r="D82" s="157"/>
      <c r="E82" s="226" t="s">
        <v>100</v>
      </c>
      <c r="F82" s="226"/>
      <c r="G82" s="226"/>
      <c r="H82" s="226"/>
      <c r="I82" s="227">
        <v>188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487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70"/>
      <c r="F85" s="170"/>
      <c r="G85" s="170"/>
      <c r="H85" s="170"/>
      <c r="I85" s="166"/>
      <c r="J85" s="166"/>
      <c r="K85" s="166"/>
      <c r="L85" s="166"/>
      <c r="M85" s="166"/>
      <c r="N85" s="166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81429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70"/>
      <c r="F87" s="170"/>
      <c r="G87" s="170"/>
      <c r="H87" s="170"/>
      <c r="I87" s="166"/>
      <c r="J87" s="166"/>
      <c r="K87" s="166"/>
      <c r="L87" s="166"/>
      <c r="M87" s="166"/>
      <c r="N87" s="166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869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75" header="0.3" footer="0.3"/>
  <pageSetup paperSize="9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137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2580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20971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3511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4355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2842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6625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2098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1618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1995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403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263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714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150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0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233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177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105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377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153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121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137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202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509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765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98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289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194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842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0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210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198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726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197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318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988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4700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107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>
        <v>24524</v>
      </c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73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40884</v>
      </c>
      <c r="D44" s="92">
        <f t="shared" si="0"/>
        <v>3087</v>
      </c>
      <c r="E44" s="93">
        <f t="shared" si="0"/>
        <v>581</v>
      </c>
      <c r="F44" s="93">
        <f t="shared" si="0"/>
        <v>666</v>
      </c>
      <c r="G44" s="93">
        <f t="shared" si="0"/>
        <v>1491</v>
      </c>
      <c r="H44" s="93">
        <f t="shared" si="0"/>
        <v>1618</v>
      </c>
      <c r="I44" s="93">
        <f t="shared" si="0"/>
        <v>2544</v>
      </c>
      <c r="J44" s="93">
        <f t="shared" si="0"/>
        <v>4093</v>
      </c>
      <c r="K44" s="94">
        <f t="shared" si="0"/>
        <v>4700</v>
      </c>
      <c r="L44" s="90">
        <f t="shared" si="0"/>
        <v>24524</v>
      </c>
      <c r="M44" s="91">
        <f t="shared" si="0"/>
        <v>0</v>
      </c>
      <c r="N44" s="173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73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40884</v>
      </c>
      <c r="D46" s="97">
        <f t="shared" si="1"/>
        <v>3087</v>
      </c>
      <c r="E46" s="98">
        <f t="shared" si="1"/>
        <v>581</v>
      </c>
      <c r="F46" s="98">
        <f t="shared" si="1"/>
        <v>666</v>
      </c>
      <c r="G46" s="98">
        <f t="shared" si="1"/>
        <v>1491</v>
      </c>
      <c r="H46" s="98">
        <f t="shared" si="1"/>
        <v>1618</v>
      </c>
      <c r="I46" s="98">
        <f t="shared" si="1"/>
        <v>2544</v>
      </c>
      <c r="J46" s="98">
        <f t="shared" si="1"/>
        <v>4093</v>
      </c>
      <c r="K46" s="99">
        <f t="shared" si="1"/>
        <v>4700</v>
      </c>
      <c r="L46" s="95">
        <f t="shared" si="1"/>
        <v>24524</v>
      </c>
      <c r="M46" s="96">
        <f t="shared" si="1"/>
        <v>0</v>
      </c>
      <c r="N46" s="173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73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10.6</v>
      </c>
      <c r="M49" s="114">
        <v>0</v>
      </c>
      <c r="N49" s="39"/>
    </row>
    <row r="50" spans="1:14" ht="15.75" thickBot="1">
      <c r="A50" s="177"/>
      <c r="B50" s="116"/>
      <c r="C50" s="116"/>
      <c r="D50" s="116"/>
      <c r="E50" s="116"/>
      <c r="F50" s="116"/>
      <c r="G50" s="116"/>
      <c r="H50" s="116"/>
      <c r="I50" s="177"/>
      <c r="J50" s="177"/>
      <c r="K50" s="177"/>
      <c r="L50" s="177"/>
      <c r="M50" s="177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429282</v>
      </c>
      <c r="D51" s="119">
        <f t="shared" si="2"/>
        <v>31487.399999999998</v>
      </c>
      <c r="E51" s="120">
        <f t="shared" si="2"/>
        <v>5926.2</v>
      </c>
      <c r="F51" s="120">
        <f t="shared" si="2"/>
        <v>6793.2</v>
      </c>
      <c r="G51" s="120">
        <f t="shared" si="2"/>
        <v>15357.300000000001</v>
      </c>
      <c r="H51" s="120">
        <f t="shared" si="2"/>
        <v>16989</v>
      </c>
      <c r="I51" s="120">
        <f t="shared" si="2"/>
        <v>26457.600000000002</v>
      </c>
      <c r="J51" s="120">
        <f t="shared" si="2"/>
        <v>43385.799999999996</v>
      </c>
      <c r="K51" s="121">
        <f t="shared" si="2"/>
        <v>48880</v>
      </c>
      <c r="L51" s="117">
        <f t="shared" si="2"/>
        <v>259954.4</v>
      </c>
      <c r="M51" s="122">
        <f t="shared" si="2"/>
        <v>0</v>
      </c>
      <c r="N51" s="123" t="s">
        <v>63</v>
      </c>
    </row>
    <row r="52" spans="1:14" ht="15.75" thickBot="1">
      <c r="A52" s="177"/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77"/>
      <c r="B55" s="177"/>
      <c r="C55" s="177"/>
      <c r="D55" s="177"/>
      <c r="E55" s="116"/>
      <c r="F55" s="116"/>
      <c r="G55" s="116"/>
      <c r="H55" s="177"/>
      <c r="I55" s="177"/>
      <c r="J55" s="177"/>
      <c r="K55" s="177"/>
      <c r="L55" s="177"/>
      <c r="M55" s="177"/>
      <c r="N55" s="126"/>
    </row>
    <row r="56" spans="1:14" ht="15.75" thickBot="1">
      <c r="A56" s="80" t="s">
        <v>68</v>
      </c>
      <c r="B56" s="134"/>
      <c r="C56" s="135"/>
      <c r="D56" s="136">
        <f>(D46*D54)</f>
        <v>268.56899999999996</v>
      </c>
      <c r="E56" s="137">
        <f>(E46*E54)</f>
        <v>50.546999999999997</v>
      </c>
      <c r="F56" s="137">
        <f>(F46*F54)</f>
        <v>57.941999999999993</v>
      </c>
      <c r="G56" s="137">
        <f>(G46*G54)</f>
        <v>129.71699999999998</v>
      </c>
      <c r="H56" s="137">
        <f t="shared" ref="H56" si="3">(H46*H54)</f>
        <v>140.76599999999999</v>
      </c>
      <c r="I56" s="137">
        <f>(I46*I54)</f>
        <v>221.32799999999997</v>
      </c>
      <c r="J56" s="137">
        <f>(J46*J54)</f>
        <v>356.09099999999995</v>
      </c>
      <c r="K56" s="138">
        <f>(K46*K54)</f>
        <v>408.9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77"/>
      <c r="B57" s="177"/>
      <c r="C57" s="177"/>
      <c r="D57" s="177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84188</v>
      </c>
      <c r="C58" s="237"/>
      <c r="D58" s="142" t="s">
        <v>70</v>
      </c>
      <c r="E58" s="241">
        <v>45008</v>
      </c>
      <c r="F58" s="241"/>
      <c r="G58" s="241"/>
      <c r="H58" s="241"/>
      <c r="I58" s="242" t="s">
        <v>109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481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84207</v>
      </c>
      <c r="J59" s="227"/>
      <c r="K59" s="227"/>
      <c r="L59" s="227"/>
      <c r="M59" s="227"/>
      <c r="N59" s="227"/>
    </row>
    <row r="60" spans="1:14" ht="15.75" thickBot="1">
      <c r="A60" s="177"/>
      <c r="B60" s="143"/>
      <c r="C60" s="143"/>
      <c r="D60" s="142"/>
      <c r="E60" s="226" t="s">
        <v>73</v>
      </c>
      <c r="F60" s="226"/>
      <c r="G60" s="226"/>
      <c r="H60" s="226"/>
      <c r="I60" s="227">
        <v>84207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83707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77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884512.90000000014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84207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1633.8599999999997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77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886146.76000000013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77"/>
      <c r="B67" s="144"/>
      <c r="C67" s="144"/>
      <c r="D67" s="177"/>
      <c r="E67" s="229" t="s">
        <v>84</v>
      </c>
      <c r="F67" s="229"/>
      <c r="G67" s="229"/>
      <c r="H67" s="229"/>
      <c r="I67" s="230">
        <v>45400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10.586292185838701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77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84207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260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45008</v>
      </c>
      <c r="B73" s="235"/>
      <c r="C73" s="235"/>
      <c r="D73" s="177"/>
      <c r="E73" s="229" t="s">
        <v>93</v>
      </c>
      <c r="F73" s="229"/>
      <c r="G73" s="229"/>
      <c r="H73" s="229"/>
      <c r="I73" s="230">
        <v>-49348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77"/>
      <c r="E74" s="177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77"/>
      <c r="E75" s="229" t="s">
        <v>94</v>
      </c>
      <c r="F75" s="229"/>
      <c r="G75" s="229"/>
      <c r="H75" s="229"/>
      <c r="I75" s="230">
        <f>(I67+I68+I69+I70+I71+I73+I76+I72)</f>
        <v>80259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77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77"/>
      <c r="E77" s="177"/>
      <c r="F77" s="150"/>
      <c r="G77" s="174"/>
      <c r="H77" s="174"/>
      <c r="I77" s="175"/>
      <c r="J77" s="175"/>
      <c r="K77" s="175"/>
      <c r="L77" s="175"/>
      <c r="M77" s="175"/>
      <c r="N77" s="153"/>
    </row>
    <row r="78" spans="1:14">
      <c r="A78" s="232" t="s">
        <v>109</v>
      </c>
      <c r="B78" s="232"/>
      <c r="C78" s="232"/>
      <c r="D78" s="177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63000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60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17208</v>
      </c>
      <c r="J81" s="227"/>
      <c r="K81" s="227"/>
      <c r="L81" s="227"/>
      <c r="M81" s="227"/>
      <c r="N81" s="227"/>
    </row>
    <row r="82" spans="1:14">
      <c r="A82" s="177"/>
      <c r="B82" s="177"/>
      <c r="C82" s="177"/>
      <c r="D82" s="157"/>
      <c r="E82" s="226" t="s">
        <v>100</v>
      </c>
      <c r="F82" s="226"/>
      <c r="G82" s="226"/>
      <c r="H82" s="226"/>
      <c r="I82" s="227">
        <v>200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481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76"/>
      <c r="F85" s="176"/>
      <c r="G85" s="176"/>
      <c r="H85" s="176"/>
      <c r="I85" s="172"/>
      <c r="J85" s="172"/>
      <c r="K85" s="172"/>
      <c r="L85" s="172"/>
      <c r="M85" s="172"/>
      <c r="N85" s="172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80949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76"/>
      <c r="F87" s="176"/>
      <c r="G87" s="176"/>
      <c r="H87" s="176"/>
      <c r="I87" s="172"/>
      <c r="J87" s="172"/>
      <c r="K87" s="172"/>
      <c r="L87" s="172"/>
      <c r="M87" s="172"/>
      <c r="N87" s="172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690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75" header="0.3" footer="0.3"/>
  <pageSetup paperSize="9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138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2541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21301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3550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4414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2493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6994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2061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1680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2016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388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284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717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146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262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235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175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105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370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146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114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150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200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492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756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103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279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192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897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20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129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179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798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195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289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979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4725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107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>
        <v>23981</v>
      </c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73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41293</v>
      </c>
      <c r="D44" s="92">
        <f t="shared" si="0"/>
        <v>3207</v>
      </c>
      <c r="E44" s="93">
        <f t="shared" si="0"/>
        <v>574</v>
      </c>
      <c r="F44" s="93">
        <f t="shared" si="0"/>
        <v>672</v>
      </c>
      <c r="G44" s="93">
        <f t="shared" si="0"/>
        <v>1554</v>
      </c>
      <c r="H44" s="93">
        <f t="shared" si="0"/>
        <v>1680</v>
      </c>
      <c r="I44" s="93">
        <f t="shared" si="0"/>
        <v>2593</v>
      </c>
      <c r="J44" s="93">
        <f t="shared" si="0"/>
        <v>4077</v>
      </c>
      <c r="K44" s="94">
        <f t="shared" si="0"/>
        <v>4725</v>
      </c>
      <c r="L44" s="90">
        <f t="shared" si="0"/>
        <v>23981</v>
      </c>
      <c r="M44" s="91">
        <f t="shared" si="0"/>
        <v>0</v>
      </c>
      <c r="N44" s="173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73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41293</v>
      </c>
      <c r="D46" s="97">
        <f t="shared" si="1"/>
        <v>3207</v>
      </c>
      <c r="E46" s="98">
        <f t="shared" si="1"/>
        <v>574</v>
      </c>
      <c r="F46" s="98">
        <f t="shared" si="1"/>
        <v>672</v>
      </c>
      <c r="G46" s="98">
        <f t="shared" si="1"/>
        <v>1554</v>
      </c>
      <c r="H46" s="98">
        <f t="shared" si="1"/>
        <v>1680</v>
      </c>
      <c r="I46" s="98">
        <f t="shared" si="1"/>
        <v>2593</v>
      </c>
      <c r="J46" s="98">
        <f t="shared" si="1"/>
        <v>4077</v>
      </c>
      <c r="K46" s="99">
        <f t="shared" si="1"/>
        <v>4725</v>
      </c>
      <c r="L46" s="95">
        <f t="shared" si="1"/>
        <v>23981</v>
      </c>
      <c r="M46" s="96">
        <f t="shared" si="1"/>
        <v>0</v>
      </c>
      <c r="N46" s="173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73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10.6</v>
      </c>
      <c r="M49" s="114">
        <v>0</v>
      </c>
      <c r="N49" s="39"/>
    </row>
    <row r="50" spans="1:14" ht="15.75" thickBot="1">
      <c r="A50" s="177"/>
      <c r="B50" s="116"/>
      <c r="C50" s="116"/>
      <c r="D50" s="116"/>
      <c r="E50" s="116"/>
      <c r="F50" s="116"/>
      <c r="G50" s="116"/>
      <c r="H50" s="116"/>
      <c r="I50" s="177"/>
      <c r="J50" s="177"/>
      <c r="K50" s="177"/>
      <c r="L50" s="177"/>
      <c r="M50" s="177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433576.5</v>
      </c>
      <c r="D51" s="119">
        <f t="shared" si="2"/>
        <v>32711.399999999998</v>
      </c>
      <c r="E51" s="120">
        <f t="shared" si="2"/>
        <v>5854.7999999999993</v>
      </c>
      <c r="F51" s="120">
        <f t="shared" si="2"/>
        <v>6854.4</v>
      </c>
      <c r="G51" s="120">
        <f t="shared" si="2"/>
        <v>16006.2</v>
      </c>
      <c r="H51" s="120">
        <f t="shared" si="2"/>
        <v>17640</v>
      </c>
      <c r="I51" s="120">
        <f t="shared" si="2"/>
        <v>26967.200000000001</v>
      </c>
      <c r="J51" s="120">
        <f t="shared" si="2"/>
        <v>43216.2</v>
      </c>
      <c r="K51" s="121">
        <f t="shared" si="2"/>
        <v>49140</v>
      </c>
      <c r="L51" s="117">
        <f t="shared" si="2"/>
        <v>254198.6</v>
      </c>
      <c r="M51" s="122">
        <f t="shared" si="2"/>
        <v>0</v>
      </c>
      <c r="N51" s="123" t="s">
        <v>63</v>
      </c>
    </row>
    <row r="52" spans="1:14" ht="15.75" thickBot="1">
      <c r="A52" s="177"/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77"/>
      <c r="B55" s="177"/>
      <c r="C55" s="177"/>
      <c r="D55" s="177"/>
      <c r="E55" s="116"/>
      <c r="F55" s="116"/>
      <c r="G55" s="116"/>
      <c r="H55" s="177"/>
      <c r="I55" s="177"/>
      <c r="J55" s="177"/>
      <c r="K55" s="177"/>
      <c r="L55" s="177"/>
      <c r="M55" s="177"/>
      <c r="N55" s="126"/>
    </row>
    <row r="56" spans="1:14" ht="15.75" thickBot="1">
      <c r="A56" s="80" t="s">
        <v>68</v>
      </c>
      <c r="B56" s="134"/>
      <c r="C56" s="135"/>
      <c r="D56" s="136">
        <f>(D46*D54)</f>
        <v>279.00899999999996</v>
      </c>
      <c r="E56" s="137">
        <f>(E46*E54)</f>
        <v>49.937999999999995</v>
      </c>
      <c r="F56" s="137">
        <f>(F46*F54)</f>
        <v>58.463999999999999</v>
      </c>
      <c r="G56" s="137">
        <f>(G46*G54)</f>
        <v>135.19799999999998</v>
      </c>
      <c r="H56" s="137">
        <f t="shared" ref="H56" si="3">(H46*H54)</f>
        <v>146.16</v>
      </c>
      <c r="I56" s="137">
        <f>(I46*I54)</f>
        <v>225.59099999999998</v>
      </c>
      <c r="J56" s="137">
        <f>(J46*J54)</f>
        <v>354.69899999999996</v>
      </c>
      <c r="K56" s="138">
        <f>(K46*K54)</f>
        <v>411.07499999999999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77"/>
      <c r="B57" s="177"/>
      <c r="C57" s="177"/>
      <c r="D57" s="177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84356</v>
      </c>
      <c r="C58" s="237"/>
      <c r="D58" s="142" t="s">
        <v>70</v>
      </c>
      <c r="E58" s="241">
        <v>45009</v>
      </c>
      <c r="F58" s="241"/>
      <c r="G58" s="241"/>
      <c r="H58" s="241"/>
      <c r="I58" s="242" t="s">
        <v>111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375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84364</v>
      </c>
      <c r="J59" s="227"/>
      <c r="K59" s="227"/>
      <c r="L59" s="227"/>
      <c r="M59" s="227"/>
      <c r="N59" s="227"/>
    </row>
    <row r="60" spans="1:14" ht="15.75" thickBot="1">
      <c r="A60" s="177"/>
      <c r="B60" s="143"/>
      <c r="C60" s="143"/>
      <c r="D60" s="142"/>
      <c r="E60" s="226" t="s">
        <v>73</v>
      </c>
      <c r="F60" s="226"/>
      <c r="G60" s="226"/>
      <c r="H60" s="226"/>
      <c r="I60" s="227">
        <v>84364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83981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77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886165.29999999993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84364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1660.1339999999998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77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887825.43399999989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77"/>
      <c r="B67" s="144"/>
      <c r="C67" s="144"/>
      <c r="D67" s="177"/>
      <c r="E67" s="229" t="s">
        <v>84</v>
      </c>
      <c r="F67" s="229"/>
      <c r="G67" s="229"/>
      <c r="H67" s="229"/>
      <c r="I67" s="230">
        <v>49348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10.571741632035817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77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84364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0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45009</v>
      </c>
      <c r="B73" s="235"/>
      <c r="C73" s="235"/>
      <c r="D73" s="177"/>
      <c r="E73" s="229" t="s">
        <v>93</v>
      </c>
      <c r="F73" s="229"/>
      <c r="G73" s="229"/>
      <c r="H73" s="229"/>
      <c r="I73" s="230">
        <v>-74334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77"/>
      <c r="E74" s="177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77"/>
      <c r="E75" s="229" t="s">
        <v>94</v>
      </c>
      <c r="F75" s="229"/>
      <c r="G75" s="229"/>
      <c r="H75" s="229"/>
      <c r="I75" s="230">
        <f>(I67+I68+I69+I70+I71+I73+I76+I72)</f>
        <v>59378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77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77"/>
      <c r="E77" s="177"/>
      <c r="F77" s="150"/>
      <c r="G77" s="174"/>
      <c r="H77" s="174"/>
      <c r="I77" s="175"/>
      <c r="J77" s="175"/>
      <c r="K77" s="175"/>
      <c r="L77" s="175"/>
      <c r="M77" s="175"/>
      <c r="N77" s="153"/>
    </row>
    <row r="78" spans="1:14">
      <c r="A78" s="232" t="s">
        <v>111</v>
      </c>
      <c r="B78" s="232"/>
      <c r="C78" s="232"/>
      <c r="D78" s="177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60000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0</v>
      </c>
      <c r="J81" s="227"/>
      <c r="K81" s="227"/>
      <c r="L81" s="227"/>
      <c r="M81" s="227"/>
      <c r="N81" s="227"/>
    </row>
    <row r="82" spans="1:14">
      <c r="A82" s="177"/>
      <c r="B82" s="177"/>
      <c r="C82" s="177"/>
      <c r="D82" s="157"/>
      <c r="E82" s="226" t="s">
        <v>100</v>
      </c>
      <c r="F82" s="226"/>
      <c r="G82" s="226"/>
      <c r="H82" s="226"/>
      <c r="I82" s="227">
        <v>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375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76"/>
      <c r="F85" s="176"/>
      <c r="G85" s="176"/>
      <c r="H85" s="176"/>
      <c r="I85" s="172"/>
      <c r="J85" s="172"/>
      <c r="K85" s="172"/>
      <c r="L85" s="172"/>
      <c r="M85" s="172"/>
      <c r="N85" s="172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60375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76"/>
      <c r="F87" s="176"/>
      <c r="G87" s="176"/>
      <c r="H87" s="176"/>
      <c r="I87" s="172"/>
      <c r="J87" s="172"/>
      <c r="K87" s="172"/>
      <c r="L87" s="172"/>
      <c r="M87" s="172"/>
      <c r="N87" s="172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997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75" header="0.3" footer="0.3"/>
  <pageSetup paperSize="9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139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2309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20729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3502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4220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3075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6926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2130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1707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1991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412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282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727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135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125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234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179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113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378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151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116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139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203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503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758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102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274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186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877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0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142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203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780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227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315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997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4741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107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>
        <v>23398</v>
      </c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73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40761</v>
      </c>
      <c r="D44" s="92">
        <f t="shared" si="0"/>
        <v>3163</v>
      </c>
      <c r="E44" s="93">
        <f t="shared" si="0"/>
        <v>562</v>
      </c>
      <c r="F44" s="93">
        <f t="shared" si="0"/>
        <v>694</v>
      </c>
      <c r="G44" s="93">
        <f t="shared" si="0"/>
        <v>1538</v>
      </c>
      <c r="H44" s="93">
        <f t="shared" si="0"/>
        <v>1707</v>
      </c>
      <c r="I44" s="93">
        <f t="shared" si="0"/>
        <v>2601</v>
      </c>
      <c r="J44" s="93">
        <f t="shared" si="0"/>
        <v>4121</v>
      </c>
      <c r="K44" s="94">
        <f t="shared" si="0"/>
        <v>4741</v>
      </c>
      <c r="L44" s="90">
        <f t="shared" si="0"/>
        <v>23398</v>
      </c>
      <c r="M44" s="91">
        <f t="shared" si="0"/>
        <v>0</v>
      </c>
      <c r="N44" s="173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73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40761</v>
      </c>
      <c r="D46" s="97">
        <f t="shared" si="1"/>
        <v>3163</v>
      </c>
      <c r="E46" s="98">
        <f t="shared" si="1"/>
        <v>562</v>
      </c>
      <c r="F46" s="98">
        <f t="shared" si="1"/>
        <v>694</v>
      </c>
      <c r="G46" s="98">
        <f t="shared" si="1"/>
        <v>1538</v>
      </c>
      <c r="H46" s="98">
        <f t="shared" si="1"/>
        <v>1707</v>
      </c>
      <c r="I46" s="98">
        <f t="shared" si="1"/>
        <v>2601</v>
      </c>
      <c r="J46" s="98">
        <f t="shared" si="1"/>
        <v>4121</v>
      </c>
      <c r="K46" s="99">
        <f t="shared" si="1"/>
        <v>4741</v>
      </c>
      <c r="L46" s="95">
        <f t="shared" si="1"/>
        <v>23398</v>
      </c>
      <c r="M46" s="96">
        <f t="shared" si="1"/>
        <v>0</v>
      </c>
      <c r="N46" s="173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73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10.6</v>
      </c>
      <c r="M49" s="114">
        <v>0</v>
      </c>
      <c r="N49" s="39"/>
    </row>
    <row r="50" spans="1:14" ht="15.75" thickBot="1">
      <c r="A50" s="177"/>
      <c r="B50" s="116"/>
      <c r="C50" s="116"/>
      <c r="D50" s="116"/>
      <c r="E50" s="116"/>
      <c r="F50" s="116"/>
      <c r="G50" s="116"/>
      <c r="H50" s="116"/>
      <c r="I50" s="177"/>
      <c r="J50" s="177"/>
      <c r="K50" s="177"/>
      <c r="L50" s="177"/>
      <c r="M50" s="177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427990.5</v>
      </c>
      <c r="D51" s="119">
        <f t="shared" si="2"/>
        <v>32262.6</v>
      </c>
      <c r="E51" s="120">
        <f t="shared" si="2"/>
        <v>5732.4</v>
      </c>
      <c r="F51" s="120">
        <f t="shared" si="2"/>
        <v>7078.7999999999993</v>
      </c>
      <c r="G51" s="120">
        <f t="shared" si="2"/>
        <v>15841.400000000001</v>
      </c>
      <c r="H51" s="120">
        <f t="shared" si="2"/>
        <v>17923.5</v>
      </c>
      <c r="I51" s="120">
        <f t="shared" si="2"/>
        <v>27050.400000000001</v>
      </c>
      <c r="J51" s="120">
        <f t="shared" si="2"/>
        <v>43682.6</v>
      </c>
      <c r="K51" s="121">
        <f t="shared" si="2"/>
        <v>49306.400000000001</v>
      </c>
      <c r="L51" s="117">
        <f t="shared" si="2"/>
        <v>248018.8</v>
      </c>
      <c r="M51" s="122">
        <f t="shared" si="2"/>
        <v>0</v>
      </c>
      <c r="N51" s="123" t="s">
        <v>63</v>
      </c>
    </row>
    <row r="52" spans="1:14" ht="15.75" thickBot="1">
      <c r="A52" s="177"/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77"/>
      <c r="B55" s="177"/>
      <c r="C55" s="177"/>
      <c r="D55" s="177"/>
      <c r="E55" s="116"/>
      <c r="F55" s="116"/>
      <c r="G55" s="116"/>
      <c r="H55" s="177"/>
      <c r="I55" s="177"/>
      <c r="J55" s="177"/>
      <c r="K55" s="177"/>
      <c r="L55" s="177"/>
      <c r="M55" s="177"/>
      <c r="N55" s="126"/>
    </row>
    <row r="56" spans="1:14" ht="15.75" thickBot="1">
      <c r="A56" s="80" t="s">
        <v>68</v>
      </c>
      <c r="B56" s="134"/>
      <c r="C56" s="135"/>
      <c r="D56" s="136">
        <f>(D46*D54)</f>
        <v>275.18099999999998</v>
      </c>
      <c r="E56" s="137">
        <f>(E46*E54)</f>
        <v>48.893999999999998</v>
      </c>
      <c r="F56" s="137">
        <f>(F46*F54)</f>
        <v>60.377999999999993</v>
      </c>
      <c r="G56" s="137">
        <f>(G46*G54)</f>
        <v>133.80599999999998</v>
      </c>
      <c r="H56" s="137">
        <f t="shared" ref="H56" si="3">(H46*H54)</f>
        <v>148.50899999999999</v>
      </c>
      <c r="I56" s="137">
        <f>(I46*I54)</f>
        <v>226.28699999999998</v>
      </c>
      <c r="J56" s="137">
        <f>(J46*J54)</f>
        <v>358.52699999999999</v>
      </c>
      <c r="K56" s="138">
        <f>(K46*K54)</f>
        <v>412.46699999999998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77"/>
      <c r="B57" s="177"/>
      <c r="C57" s="177"/>
      <c r="D57" s="177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83286</v>
      </c>
      <c r="C58" s="237"/>
      <c r="D58" s="142" t="s">
        <v>70</v>
      </c>
      <c r="E58" s="241">
        <v>45010</v>
      </c>
      <c r="F58" s="241"/>
      <c r="G58" s="241"/>
      <c r="H58" s="241"/>
      <c r="I58" s="242" t="s">
        <v>113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487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83306</v>
      </c>
      <c r="J59" s="227"/>
      <c r="K59" s="227"/>
      <c r="L59" s="227"/>
      <c r="M59" s="227"/>
      <c r="N59" s="227"/>
    </row>
    <row r="60" spans="1:14" ht="15.75" thickBot="1">
      <c r="A60" s="177"/>
      <c r="B60" s="143"/>
      <c r="C60" s="143"/>
      <c r="D60" s="142"/>
      <c r="E60" s="226" t="s">
        <v>73</v>
      </c>
      <c r="F60" s="226"/>
      <c r="G60" s="226"/>
      <c r="H60" s="226"/>
      <c r="I60" s="227">
        <v>83306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82799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77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874887.39999999991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83306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1664.049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77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876551.44899999991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77"/>
      <c r="B67" s="144"/>
      <c r="C67" s="144"/>
      <c r="D67" s="177"/>
      <c r="E67" s="229" t="s">
        <v>84</v>
      </c>
      <c r="F67" s="229"/>
      <c r="G67" s="229"/>
      <c r="H67" s="229"/>
      <c r="I67" s="230">
        <v>74334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10.586498013261028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77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83306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310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45010</v>
      </c>
      <c r="B73" s="235"/>
      <c r="C73" s="235"/>
      <c r="D73" s="177"/>
      <c r="E73" s="229" t="s">
        <v>93</v>
      </c>
      <c r="F73" s="229"/>
      <c r="G73" s="229"/>
      <c r="H73" s="229"/>
      <c r="I73" s="230">
        <v>-73041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77"/>
      <c r="E74" s="177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77"/>
      <c r="E75" s="229" t="s">
        <v>94</v>
      </c>
      <c r="F75" s="229"/>
      <c r="G75" s="229"/>
      <c r="H75" s="229"/>
      <c r="I75" s="230">
        <f>(I67+I68+I69+I70+I71+I73+I76+I72)</f>
        <v>84599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77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77"/>
      <c r="E77" s="177"/>
      <c r="F77" s="150"/>
      <c r="G77" s="174"/>
      <c r="H77" s="174"/>
      <c r="I77" s="175"/>
      <c r="J77" s="175"/>
      <c r="K77" s="175"/>
      <c r="L77" s="175"/>
      <c r="M77" s="175"/>
      <c r="N77" s="153"/>
    </row>
    <row r="78" spans="1:14">
      <c r="A78" s="232" t="s">
        <v>113</v>
      </c>
      <c r="B78" s="232"/>
      <c r="C78" s="232"/>
      <c r="D78" s="177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67100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100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17499</v>
      </c>
      <c r="J81" s="227"/>
      <c r="K81" s="227"/>
      <c r="L81" s="227"/>
      <c r="M81" s="227"/>
      <c r="N81" s="227"/>
    </row>
    <row r="82" spans="1:14">
      <c r="A82" s="177"/>
      <c r="B82" s="177"/>
      <c r="C82" s="177"/>
      <c r="D82" s="157"/>
      <c r="E82" s="226" t="s">
        <v>100</v>
      </c>
      <c r="F82" s="226"/>
      <c r="G82" s="226"/>
      <c r="H82" s="226"/>
      <c r="I82" s="227">
        <v>210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487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76"/>
      <c r="F85" s="176"/>
      <c r="G85" s="176"/>
      <c r="H85" s="176"/>
      <c r="I85" s="172"/>
      <c r="J85" s="172"/>
      <c r="K85" s="172"/>
      <c r="L85" s="172"/>
      <c r="M85" s="172"/>
      <c r="N85" s="172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85396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76"/>
      <c r="F87" s="176"/>
      <c r="G87" s="176"/>
      <c r="H87" s="176"/>
      <c r="I87" s="172"/>
      <c r="J87" s="172"/>
      <c r="K87" s="172"/>
      <c r="L87" s="172"/>
      <c r="M87" s="172"/>
      <c r="N87" s="172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797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75" header="0.3" footer="0.3"/>
  <pageSetup paperSize="9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N90"/>
  <sheetViews>
    <sheetView topLeftCell="A49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140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2066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21292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3473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4462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2735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6887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2070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1734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2021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417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279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720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153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137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236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180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119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383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142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0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144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202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525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771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85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267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195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866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0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133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202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782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211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299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973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4844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107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>
        <v>24388</v>
      </c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73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40915</v>
      </c>
      <c r="D44" s="92">
        <f t="shared" si="0"/>
        <v>3066</v>
      </c>
      <c r="E44" s="93">
        <f t="shared" si="0"/>
        <v>547</v>
      </c>
      <c r="F44" s="93">
        <f t="shared" si="0"/>
        <v>696</v>
      </c>
      <c r="G44" s="93">
        <f t="shared" si="0"/>
        <v>1553</v>
      </c>
      <c r="H44" s="93">
        <f t="shared" si="0"/>
        <v>1734</v>
      </c>
      <c r="I44" s="93">
        <f t="shared" si="0"/>
        <v>2559</v>
      </c>
      <c r="J44" s="93">
        <f t="shared" si="0"/>
        <v>4091</v>
      </c>
      <c r="K44" s="94">
        <f t="shared" si="0"/>
        <v>4844</v>
      </c>
      <c r="L44" s="90">
        <f t="shared" si="0"/>
        <v>24388</v>
      </c>
      <c r="M44" s="91">
        <f t="shared" si="0"/>
        <v>0</v>
      </c>
      <c r="N44" s="173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73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40915</v>
      </c>
      <c r="D46" s="97">
        <f t="shared" si="1"/>
        <v>3066</v>
      </c>
      <c r="E46" s="98">
        <f t="shared" si="1"/>
        <v>547</v>
      </c>
      <c r="F46" s="98">
        <f t="shared" si="1"/>
        <v>696</v>
      </c>
      <c r="G46" s="98">
        <f t="shared" si="1"/>
        <v>1553</v>
      </c>
      <c r="H46" s="98">
        <f t="shared" si="1"/>
        <v>1734</v>
      </c>
      <c r="I46" s="98">
        <f t="shared" si="1"/>
        <v>2559</v>
      </c>
      <c r="J46" s="98">
        <f t="shared" si="1"/>
        <v>4091</v>
      </c>
      <c r="K46" s="99">
        <f t="shared" si="1"/>
        <v>4844</v>
      </c>
      <c r="L46" s="95">
        <f t="shared" si="1"/>
        <v>24388</v>
      </c>
      <c r="M46" s="96">
        <f t="shared" si="1"/>
        <v>0</v>
      </c>
      <c r="N46" s="173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73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10.6</v>
      </c>
      <c r="M49" s="114">
        <v>0</v>
      </c>
      <c r="N49" s="39"/>
    </row>
    <row r="50" spans="1:14" ht="15.75" thickBot="1">
      <c r="A50" s="177"/>
      <c r="B50" s="116"/>
      <c r="C50" s="116"/>
      <c r="D50" s="116"/>
      <c r="E50" s="116"/>
      <c r="F50" s="116"/>
      <c r="G50" s="116"/>
      <c r="H50" s="116"/>
      <c r="I50" s="177"/>
      <c r="J50" s="177"/>
      <c r="K50" s="177"/>
      <c r="L50" s="177"/>
      <c r="M50" s="177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429607.5</v>
      </c>
      <c r="D51" s="119">
        <f t="shared" si="2"/>
        <v>31273.199999999997</v>
      </c>
      <c r="E51" s="120">
        <f t="shared" si="2"/>
        <v>5579.4</v>
      </c>
      <c r="F51" s="120">
        <f t="shared" si="2"/>
        <v>7099.2</v>
      </c>
      <c r="G51" s="120">
        <f t="shared" si="2"/>
        <v>15995.900000000001</v>
      </c>
      <c r="H51" s="120">
        <f t="shared" si="2"/>
        <v>18207</v>
      </c>
      <c r="I51" s="120">
        <f t="shared" si="2"/>
        <v>26613.600000000002</v>
      </c>
      <c r="J51" s="120">
        <f t="shared" si="2"/>
        <v>43364.6</v>
      </c>
      <c r="K51" s="121">
        <f t="shared" si="2"/>
        <v>50377.599999999999</v>
      </c>
      <c r="L51" s="117">
        <f t="shared" si="2"/>
        <v>258512.8</v>
      </c>
      <c r="M51" s="122">
        <f t="shared" si="2"/>
        <v>0</v>
      </c>
      <c r="N51" s="123" t="s">
        <v>63</v>
      </c>
    </row>
    <row r="52" spans="1:14" ht="15.75" thickBot="1">
      <c r="A52" s="177"/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77"/>
      <c r="B55" s="177"/>
      <c r="C55" s="177"/>
      <c r="D55" s="177"/>
      <c r="E55" s="116"/>
      <c r="F55" s="116"/>
      <c r="G55" s="116"/>
      <c r="H55" s="177"/>
      <c r="I55" s="177"/>
      <c r="J55" s="177"/>
      <c r="K55" s="177"/>
      <c r="L55" s="177"/>
      <c r="M55" s="177"/>
      <c r="N55" s="126"/>
    </row>
    <row r="56" spans="1:14" ht="15.75" thickBot="1">
      <c r="A56" s="80" t="s">
        <v>68</v>
      </c>
      <c r="B56" s="134"/>
      <c r="C56" s="135"/>
      <c r="D56" s="136">
        <f>(D46*D54)</f>
        <v>266.74199999999996</v>
      </c>
      <c r="E56" s="137">
        <f>(E46*E54)</f>
        <v>47.588999999999999</v>
      </c>
      <c r="F56" s="137">
        <f>(F46*F54)</f>
        <v>60.551999999999992</v>
      </c>
      <c r="G56" s="137">
        <f>(G46*G54)</f>
        <v>135.11099999999999</v>
      </c>
      <c r="H56" s="137">
        <f t="shared" ref="H56" si="3">(H46*H54)</f>
        <v>150.85799999999998</v>
      </c>
      <c r="I56" s="137">
        <f>(I46*I54)</f>
        <v>222.63299999999998</v>
      </c>
      <c r="J56" s="137">
        <f>(J46*J54)</f>
        <v>355.91699999999997</v>
      </c>
      <c r="K56" s="138">
        <f>(K46*K54)</f>
        <v>421.428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77"/>
      <c r="B57" s="177"/>
      <c r="C57" s="177"/>
      <c r="D57" s="177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84393</v>
      </c>
      <c r="C58" s="237"/>
      <c r="D58" s="142" t="s">
        <v>70</v>
      </c>
      <c r="E58" s="241">
        <v>45011</v>
      </c>
      <c r="F58" s="241"/>
      <c r="G58" s="241"/>
      <c r="H58" s="241"/>
      <c r="I58" s="242" t="s">
        <v>115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462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84412</v>
      </c>
      <c r="J59" s="227"/>
      <c r="K59" s="227"/>
      <c r="L59" s="227"/>
      <c r="M59" s="227"/>
      <c r="N59" s="227"/>
    </row>
    <row r="60" spans="1:14" ht="15.75" thickBot="1">
      <c r="A60" s="177"/>
      <c r="B60" s="143"/>
      <c r="C60" s="143"/>
      <c r="D60" s="142"/>
      <c r="E60" s="226" t="s">
        <v>73</v>
      </c>
      <c r="F60" s="226"/>
      <c r="G60" s="226"/>
      <c r="H60" s="226"/>
      <c r="I60" s="227">
        <v>84412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83931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77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886630.8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84412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1660.83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77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888291.63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77"/>
      <c r="B67" s="144"/>
      <c r="C67" s="144"/>
      <c r="D67" s="177"/>
      <c r="E67" s="229" t="s">
        <v>84</v>
      </c>
      <c r="F67" s="229"/>
      <c r="G67" s="229"/>
      <c r="H67" s="229"/>
      <c r="I67" s="230">
        <v>73041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10.583594023662295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77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84412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474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45011</v>
      </c>
      <c r="B73" s="235"/>
      <c r="C73" s="235"/>
      <c r="D73" s="177"/>
      <c r="E73" s="229" t="s">
        <v>93</v>
      </c>
      <c r="F73" s="229"/>
      <c r="G73" s="229"/>
      <c r="H73" s="229"/>
      <c r="I73" s="230">
        <v>-80150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77"/>
      <c r="E74" s="177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77"/>
      <c r="E75" s="229" t="s">
        <v>94</v>
      </c>
      <c r="F75" s="229"/>
      <c r="G75" s="229"/>
      <c r="H75" s="229"/>
      <c r="I75" s="230">
        <f>(I67+I68+I69+I70+I71+I73+I76+I72)</f>
        <v>77303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77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77"/>
      <c r="E77" s="177"/>
      <c r="F77" s="150"/>
      <c r="G77" s="174"/>
      <c r="H77" s="174"/>
      <c r="I77" s="175"/>
      <c r="J77" s="175"/>
      <c r="K77" s="175"/>
      <c r="L77" s="175"/>
      <c r="M77" s="175"/>
      <c r="N77" s="153"/>
    </row>
    <row r="78" spans="1:14">
      <c r="A78" s="232" t="s">
        <v>115</v>
      </c>
      <c r="B78" s="232"/>
      <c r="C78" s="232"/>
      <c r="D78" s="177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59600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264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17680</v>
      </c>
      <c r="J81" s="227"/>
      <c r="K81" s="227"/>
      <c r="L81" s="227"/>
      <c r="M81" s="227"/>
      <c r="N81" s="227"/>
    </row>
    <row r="82" spans="1:14">
      <c r="A82" s="177"/>
      <c r="B82" s="177"/>
      <c r="C82" s="177"/>
      <c r="D82" s="157"/>
      <c r="E82" s="226" t="s">
        <v>100</v>
      </c>
      <c r="F82" s="226"/>
      <c r="G82" s="226"/>
      <c r="H82" s="226"/>
      <c r="I82" s="227">
        <v>210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462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76"/>
      <c r="F85" s="176"/>
      <c r="G85" s="176"/>
      <c r="H85" s="176"/>
      <c r="I85" s="172"/>
      <c r="J85" s="172"/>
      <c r="K85" s="172"/>
      <c r="L85" s="172"/>
      <c r="M85" s="172"/>
      <c r="N85" s="172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78216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76"/>
      <c r="F87" s="176"/>
      <c r="G87" s="176"/>
      <c r="H87" s="176"/>
      <c r="I87" s="172"/>
      <c r="J87" s="172"/>
      <c r="K87" s="172"/>
      <c r="L87" s="172"/>
      <c r="M87" s="172"/>
      <c r="N87" s="172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913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75" header="0.3" footer="0.3"/>
  <pageSetup paperSize="9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N90"/>
  <sheetViews>
    <sheetView topLeftCell="A45" workbookViewId="0">
      <selection activeCell="I8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141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2115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21292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3579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4210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2716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7033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2115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1710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1935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422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271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667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156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117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238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180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126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378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147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205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141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192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499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730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98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264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196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858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19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0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215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746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219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300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987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4673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107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>
        <v>23515</v>
      </c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73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40945</v>
      </c>
      <c r="D44" s="92">
        <f t="shared" si="0"/>
        <v>3132</v>
      </c>
      <c r="E44" s="93">
        <f t="shared" si="0"/>
        <v>558</v>
      </c>
      <c r="F44" s="93">
        <f t="shared" si="0"/>
        <v>693</v>
      </c>
      <c r="G44" s="93">
        <f t="shared" si="0"/>
        <v>1476</v>
      </c>
      <c r="H44" s="93">
        <f t="shared" si="0"/>
        <v>1710</v>
      </c>
      <c r="I44" s="93">
        <f t="shared" si="0"/>
        <v>2512</v>
      </c>
      <c r="J44" s="93">
        <f t="shared" si="0"/>
        <v>4050</v>
      </c>
      <c r="K44" s="94">
        <f t="shared" si="0"/>
        <v>4673</v>
      </c>
      <c r="L44" s="90">
        <f t="shared" si="0"/>
        <v>23515</v>
      </c>
      <c r="M44" s="91">
        <f t="shared" si="0"/>
        <v>0</v>
      </c>
      <c r="N44" s="173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73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40945</v>
      </c>
      <c r="D46" s="97">
        <f t="shared" si="1"/>
        <v>3132</v>
      </c>
      <c r="E46" s="98">
        <f t="shared" si="1"/>
        <v>558</v>
      </c>
      <c r="F46" s="98">
        <f t="shared" si="1"/>
        <v>693</v>
      </c>
      <c r="G46" s="98">
        <f t="shared" si="1"/>
        <v>1476</v>
      </c>
      <c r="H46" s="98">
        <f t="shared" si="1"/>
        <v>1710</v>
      </c>
      <c r="I46" s="98">
        <f t="shared" si="1"/>
        <v>2512</v>
      </c>
      <c r="J46" s="98">
        <f t="shared" si="1"/>
        <v>4050</v>
      </c>
      <c r="K46" s="99">
        <f t="shared" si="1"/>
        <v>4673</v>
      </c>
      <c r="L46" s="95">
        <f t="shared" si="1"/>
        <v>23515</v>
      </c>
      <c r="M46" s="96">
        <f t="shared" si="1"/>
        <v>0</v>
      </c>
      <c r="N46" s="173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73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10.6</v>
      </c>
      <c r="M49" s="114">
        <v>0</v>
      </c>
      <c r="N49" s="39"/>
    </row>
    <row r="50" spans="1:14" ht="15.75" thickBot="1">
      <c r="A50" s="177"/>
      <c r="B50" s="116"/>
      <c r="C50" s="116"/>
      <c r="D50" s="116"/>
      <c r="E50" s="116"/>
      <c r="F50" s="116"/>
      <c r="G50" s="116"/>
      <c r="H50" s="116"/>
      <c r="I50" s="177"/>
      <c r="J50" s="177"/>
      <c r="K50" s="177"/>
      <c r="L50" s="177"/>
      <c r="M50" s="177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429922.5</v>
      </c>
      <c r="D51" s="119">
        <f t="shared" si="2"/>
        <v>31946.399999999998</v>
      </c>
      <c r="E51" s="120">
        <f t="shared" si="2"/>
        <v>5691.5999999999995</v>
      </c>
      <c r="F51" s="120">
        <f t="shared" si="2"/>
        <v>7068.5999999999995</v>
      </c>
      <c r="G51" s="120">
        <f t="shared" si="2"/>
        <v>15202.800000000001</v>
      </c>
      <c r="H51" s="120">
        <f t="shared" si="2"/>
        <v>17955</v>
      </c>
      <c r="I51" s="120">
        <f t="shared" si="2"/>
        <v>26124.799999999999</v>
      </c>
      <c r="J51" s="120">
        <f t="shared" si="2"/>
        <v>42930</v>
      </c>
      <c r="K51" s="121">
        <f t="shared" si="2"/>
        <v>48599.200000000004</v>
      </c>
      <c r="L51" s="117">
        <f t="shared" si="2"/>
        <v>249259</v>
      </c>
      <c r="M51" s="122">
        <f t="shared" si="2"/>
        <v>0</v>
      </c>
      <c r="N51" s="123" t="s">
        <v>63</v>
      </c>
    </row>
    <row r="52" spans="1:14" ht="15.75" thickBot="1">
      <c r="A52" s="177"/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77"/>
      <c r="B55" s="177"/>
      <c r="C55" s="177"/>
      <c r="D55" s="177"/>
      <c r="E55" s="116"/>
      <c r="F55" s="116"/>
      <c r="G55" s="116"/>
      <c r="H55" s="177"/>
      <c r="I55" s="177"/>
      <c r="J55" s="177"/>
      <c r="K55" s="177"/>
      <c r="L55" s="177"/>
      <c r="M55" s="177"/>
      <c r="N55" s="126"/>
    </row>
    <row r="56" spans="1:14" ht="15.75" thickBot="1">
      <c r="A56" s="80" t="s">
        <v>68</v>
      </c>
      <c r="B56" s="134"/>
      <c r="C56" s="135"/>
      <c r="D56" s="136">
        <f>(D46*D54)</f>
        <v>272.48399999999998</v>
      </c>
      <c r="E56" s="137">
        <f>(E46*E54)</f>
        <v>48.545999999999999</v>
      </c>
      <c r="F56" s="137">
        <f>(F46*F54)</f>
        <v>60.290999999999997</v>
      </c>
      <c r="G56" s="137">
        <f>(G46*G54)</f>
        <v>128.41199999999998</v>
      </c>
      <c r="H56" s="137">
        <f t="shared" ref="H56" si="3">(H46*H54)</f>
        <v>148.76999999999998</v>
      </c>
      <c r="I56" s="137">
        <f>(I46*I54)</f>
        <v>218.54399999999998</v>
      </c>
      <c r="J56" s="137">
        <f>(J46*J54)</f>
        <v>352.34999999999997</v>
      </c>
      <c r="K56" s="138">
        <f>(K46*K54)</f>
        <v>406.55099999999999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77"/>
      <c r="B57" s="177"/>
      <c r="C57" s="177"/>
      <c r="D57" s="177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83264</v>
      </c>
      <c r="C58" s="237"/>
      <c r="D58" s="142" t="s">
        <v>70</v>
      </c>
      <c r="E58" s="241">
        <v>45012</v>
      </c>
      <c r="F58" s="241"/>
      <c r="G58" s="241"/>
      <c r="H58" s="241"/>
      <c r="I58" s="242" t="s">
        <v>113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500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83297</v>
      </c>
      <c r="J59" s="227"/>
      <c r="K59" s="227"/>
      <c r="L59" s="227"/>
      <c r="M59" s="227"/>
      <c r="N59" s="227"/>
    </row>
    <row r="60" spans="1:14" ht="15.75" thickBot="1">
      <c r="A60" s="177"/>
      <c r="B60" s="143"/>
      <c r="C60" s="143"/>
      <c r="D60" s="142"/>
      <c r="E60" s="226" t="s">
        <v>73</v>
      </c>
      <c r="F60" s="226"/>
      <c r="G60" s="226"/>
      <c r="H60" s="226"/>
      <c r="I60" s="227">
        <v>83297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82764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77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874699.89999999991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83297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1635.9479999999999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77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876335.84799999988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77"/>
      <c r="B67" s="144"/>
      <c r="C67" s="144"/>
      <c r="D67" s="177"/>
      <c r="E67" s="229" t="s">
        <v>84</v>
      </c>
      <c r="F67" s="229"/>
      <c r="G67" s="229"/>
      <c r="H67" s="229"/>
      <c r="I67" s="230">
        <v>80150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10.588369919288578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77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83297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706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45012</v>
      </c>
      <c r="B73" s="235"/>
      <c r="C73" s="235"/>
      <c r="D73" s="177"/>
      <c r="E73" s="229" t="s">
        <v>93</v>
      </c>
      <c r="F73" s="229"/>
      <c r="G73" s="229"/>
      <c r="H73" s="229"/>
      <c r="I73" s="230">
        <v>-80300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77"/>
      <c r="E74" s="177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77"/>
      <c r="E75" s="229" t="s">
        <v>94</v>
      </c>
      <c r="F75" s="229"/>
      <c r="G75" s="229"/>
      <c r="H75" s="229"/>
      <c r="I75" s="230">
        <f>(I67+I68+I69+I70+I71+I73+I76+I72)</f>
        <v>83147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77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77"/>
      <c r="E77" s="177"/>
      <c r="F77" s="150"/>
      <c r="G77" s="174"/>
      <c r="H77" s="174"/>
      <c r="I77" s="175"/>
      <c r="J77" s="175"/>
      <c r="K77" s="175"/>
      <c r="L77" s="175"/>
      <c r="M77" s="175"/>
      <c r="N77" s="153"/>
    </row>
    <row r="78" spans="1:14">
      <c r="A78" s="232" t="s">
        <v>113</v>
      </c>
      <c r="B78" s="232"/>
      <c r="C78" s="232"/>
      <c r="D78" s="177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65675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496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17462</v>
      </c>
      <c r="J81" s="227"/>
      <c r="K81" s="227"/>
      <c r="L81" s="227"/>
      <c r="M81" s="227"/>
      <c r="N81" s="227"/>
    </row>
    <row r="82" spans="1:14">
      <c r="A82" s="177"/>
      <c r="B82" s="177"/>
      <c r="C82" s="177"/>
      <c r="D82" s="157"/>
      <c r="E82" s="226" t="s">
        <v>100</v>
      </c>
      <c r="F82" s="226"/>
      <c r="G82" s="226"/>
      <c r="H82" s="226"/>
      <c r="I82" s="227">
        <v>210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500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76"/>
      <c r="F85" s="176"/>
      <c r="G85" s="176"/>
      <c r="H85" s="176"/>
      <c r="I85" s="172"/>
      <c r="J85" s="172"/>
      <c r="K85" s="172"/>
      <c r="L85" s="172"/>
      <c r="M85" s="172"/>
      <c r="N85" s="172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84343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76"/>
      <c r="F87" s="176"/>
      <c r="G87" s="176"/>
      <c r="H87" s="176"/>
      <c r="I87" s="172"/>
      <c r="J87" s="172"/>
      <c r="K87" s="172"/>
      <c r="L87" s="172"/>
      <c r="M87" s="172"/>
      <c r="N87" s="172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1196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75" header="0.3" footer="0.3"/>
  <pageSetup paperSize="9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142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2056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21524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3511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4307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3269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6994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2113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1765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2055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423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271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657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166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126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227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170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135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394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149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92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129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202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488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757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99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264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198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893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0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182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198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776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218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322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1007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4864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107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>
        <v>21301</v>
      </c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73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41661</v>
      </c>
      <c r="D44" s="92">
        <f t="shared" si="0"/>
        <v>3198</v>
      </c>
      <c r="E44" s="93">
        <f t="shared" si="0"/>
        <v>561</v>
      </c>
      <c r="F44" s="93">
        <f t="shared" si="0"/>
        <v>694</v>
      </c>
      <c r="G44" s="93">
        <f t="shared" si="0"/>
        <v>1533</v>
      </c>
      <c r="H44" s="93">
        <f t="shared" si="0"/>
        <v>1765</v>
      </c>
      <c r="I44" s="93">
        <f t="shared" si="0"/>
        <v>2557</v>
      </c>
      <c r="J44" s="93">
        <f t="shared" si="0"/>
        <v>4168</v>
      </c>
      <c r="K44" s="94">
        <f t="shared" si="0"/>
        <v>4864</v>
      </c>
      <c r="L44" s="90">
        <f t="shared" si="0"/>
        <v>21301</v>
      </c>
      <c r="M44" s="91">
        <f t="shared" si="0"/>
        <v>0</v>
      </c>
      <c r="N44" s="173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73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41661</v>
      </c>
      <c r="D46" s="97">
        <f t="shared" si="1"/>
        <v>3198</v>
      </c>
      <c r="E46" s="98">
        <f t="shared" si="1"/>
        <v>561</v>
      </c>
      <c r="F46" s="98">
        <f t="shared" si="1"/>
        <v>694</v>
      </c>
      <c r="G46" s="98">
        <f t="shared" si="1"/>
        <v>1533</v>
      </c>
      <c r="H46" s="98">
        <f t="shared" si="1"/>
        <v>1765</v>
      </c>
      <c r="I46" s="98">
        <f t="shared" si="1"/>
        <v>2557</v>
      </c>
      <c r="J46" s="98">
        <f t="shared" si="1"/>
        <v>4168</v>
      </c>
      <c r="K46" s="99">
        <f t="shared" si="1"/>
        <v>4864</v>
      </c>
      <c r="L46" s="95">
        <f t="shared" si="1"/>
        <v>21301</v>
      </c>
      <c r="M46" s="96">
        <f t="shared" si="1"/>
        <v>0</v>
      </c>
      <c r="N46" s="173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73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10.6</v>
      </c>
      <c r="M49" s="114">
        <v>0</v>
      </c>
      <c r="N49" s="39"/>
    </row>
    <row r="50" spans="1:14" ht="15.75" thickBot="1">
      <c r="A50" s="177"/>
      <c r="B50" s="116"/>
      <c r="C50" s="116"/>
      <c r="D50" s="116"/>
      <c r="E50" s="116"/>
      <c r="F50" s="116"/>
      <c r="G50" s="116"/>
      <c r="H50" s="116"/>
      <c r="I50" s="177"/>
      <c r="J50" s="177"/>
      <c r="K50" s="177"/>
      <c r="L50" s="177"/>
      <c r="M50" s="177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437440.5</v>
      </c>
      <c r="D51" s="119">
        <f t="shared" si="2"/>
        <v>32619.599999999999</v>
      </c>
      <c r="E51" s="120">
        <f t="shared" si="2"/>
        <v>5722.2</v>
      </c>
      <c r="F51" s="120">
        <f t="shared" si="2"/>
        <v>7078.7999999999993</v>
      </c>
      <c r="G51" s="120">
        <f t="shared" si="2"/>
        <v>15789.900000000001</v>
      </c>
      <c r="H51" s="120">
        <f t="shared" si="2"/>
        <v>18532.5</v>
      </c>
      <c r="I51" s="120">
        <f t="shared" si="2"/>
        <v>26592.799999999999</v>
      </c>
      <c r="J51" s="120">
        <f t="shared" si="2"/>
        <v>44180.799999999996</v>
      </c>
      <c r="K51" s="121">
        <f t="shared" si="2"/>
        <v>50585.599999999999</v>
      </c>
      <c r="L51" s="117">
        <f t="shared" si="2"/>
        <v>225790.6</v>
      </c>
      <c r="M51" s="122">
        <f t="shared" si="2"/>
        <v>0</v>
      </c>
      <c r="N51" s="123" t="s">
        <v>63</v>
      </c>
    </row>
    <row r="52" spans="1:14" ht="15.75" thickBot="1">
      <c r="A52" s="177"/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77"/>
      <c r="B55" s="177"/>
      <c r="C55" s="177"/>
      <c r="D55" s="177"/>
      <c r="E55" s="116"/>
      <c r="F55" s="116"/>
      <c r="G55" s="116"/>
      <c r="H55" s="177"/>
      <c r="I55" s="177"/>
      <c r="J55" s="177"/>
      <c r="K55" s="177"/>
      <c r="L55" s="177"/>
      <c r="M55" s="177"/>
      <c r="N55" s="126"/>
    </row>
    <row r="56" spans="1:14" ht="15.75" thickBot="1">
      <c r="A56" s="80" t="s">
        <v>68</v>
      </c>
      <c r="B56" s="134"/>
      <c r="C56" s="135"/>
      <c r="D56" s="136">
        <f>(D46*D54)</f>
        <v>278.226</v>
      </c>
      <c r="E56" s="137">
        <f>(E46*E54)</f>
        <v>48.806999999999995</v>
      </c>
      <c r="F56" s="137">
        <f>(F46*F54)</f>
        <v>60.377999999999993</v>
      </c>
      <c r="G56" s="137">
        <f>(G46*G54)</f>
        <v>133.37099999999998</v>
      </c>
      <c r="H56" s="137">
        <f t="shared" ref="H56" si="3">(H46*H54)</f>
        <v>153.55499999999998</v>
      </c>
      <c r="I56" s="137">
        <f>(I46*I54)</f>
        <v>222.45899999999997</v>
      </c>
      <c r="J56" s="137">
        <f>(J46*J54)</f>
        <v>362.61599999999999</v>
      </c>
      <c r="K56" s="138">
        <f>(K46*K54)</f>
        <v>423.16799999999995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77"/>
      <c r="B57" s="177"/>
      <c r="C57" s="177"/>
      <c r="D57" s="177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82302</v>
      </c>
      <c r="C58" s="237"/>
      <c r="D58" s="142" t="s">
        <v>70</v>
      </c>
      <c r="E58" s="241">
        <v>45013</v>
      </c>
      <c r="F58" s="241"/>
      <c r="G58" s="241"/>
      <c r="H58" s="241"/>
      <c r="I58" s="242" t="s">
        <v>119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487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82333</v>
      </c>
      <c r="J59" s="227"/>
      <c r="K59" s="227"/>
      <c r="L59" s="227"/>
      <c r="M59" s="227"/>
      <c r="N59" s="227"/>
    </row>
    <row r="60" spans="1:14" ht="15.75" thickBot="1">
      <c r="A60" s="177"/>
      <c r="B60" s="143"/>
      <c r="C60" s="143"/>
      <c r="D60" s="142"/>
      <c r="E60" s="226" t="s">
        <v>73</v>
      </c>
      <c r="F60" s="226"/>
      <c r="G60" s="226"/>
      <c r="H60" s="226"/>
      <c r="I60" s="227">
        <v>82333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81815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77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864333.3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82333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1682.5799999999997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77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866015.88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77"/>
      <c r="B67" s="144"/>
      <c r="C67" s="144"/>
      <c r="D67" s="177"/>
      <c r="E67" s="229" t="s">
        <v>84</v>
      </c>
      <c r="F67" s="229"/>
      <c r="G67" s="229"/>
      <c r="H67" s="229"/>
      <c r="I67" s="230">
        <v>80300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10.585050174173441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77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82333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395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45013</v>
      </c>
      <c r="B73" s="235"/>
      <c r="C73" s="235"/>
      <c r="D73" s="177"/>
      <c r="E73" s="229" t="s">
        <v>93</v>
      </c>
      <c r="F73" s="229"/>
      <c r="G73" s="229"/>
      <c r="H73" s="229"/>
      <c r="I73" s="230">
        <v>-81333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77"/>
      <c r="E74" s="177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77"/>
      <c r="E75" s="229" t="s">
        <v>94</v>
      </c>
      <c r="F75" s="229"/>
      <c r="G75" s="229"/>
      <c r="H75" s="229"/>
      <c r="I75" s="230">
        <f>(I67+I68+I69+I70+I71+I73+I76+I72)</f>
        <v>81300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77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77"/>
      <c r="E77" s="177"/>
      <c r="F77" s="150"/>
      <c r="G77" s="174"/>
      <c r="H77" s="174"/>
      <c r="I77" s="175"/>
      <c r="J77" s="175"/>
      <c r="K77" s="175"/>
      <c r="L77" s="175"/>
      <c r="M77" s="175"/>
      <c r="N77" s="153"/>
    </row>
    <row r="78" spans="1:14">
      <c r="A78" s="232" t="s">
        <v>119</v>
      </c>
      <c r="B78" s="232"/>
      <c r="C78" s="232"/>
      <c r="D78" s="177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64225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200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17100</v>
      </c>
      <c r="J81" s="227"/>
      <c r="K81" s="227"/>
      <c r="L81" s="227"/>
      <c r="M81" s="227"/>
      <c r="N81" s="227"/>
    </row>
    <row r="82" spans="1:14">
      <c r="A82" s="177"/>
      <c r="B82" s="177"/>
      <c r="C82" s="177"/>
      <c r="D82" s="157"/>
      <c r="E82" s="226" t="s">
        <v>100</v>
      </c>
      <c r="F82" s="226"/>
      <c r="G82" s="226"/>
      <c r="H82" s="226"/>
      <c r="I82" s="227">
        <v>195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487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76"/>
      <c r="F85" s="176"/>
      <c r="G85" s="176"/>
      <c r="H85" s="176"/>
      <c r="I85" s="172"/>
      <c r="J85" s="172"/>
      <c r="K85" s="172"/>
      <c r="L85" s="172"/>
      <c r="M85" s="172"/>
      <c r="N85" s="172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82207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76"/>
      <c r="F87" s="176"/>
      <c r="G87" s="176"/>
      <c r="H87" s="176"/>
      <c r="I87" s="172"/>
      <c r="J87" s="172"/>
      <c r="K87" s="172"/>
      <c r="L87" s="172"/>
      <c r="M87" s="172"/>
      <c r="N87" s="172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907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75" header="0.3" footer="0.3"/>
  <pageSetup paperSize="9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143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2202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21301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3550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4239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2949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6994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2026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1766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1918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420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276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668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148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127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229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174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130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377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155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84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146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206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493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694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104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267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189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865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0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0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209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783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211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312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996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4799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107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>
        <v>23456</v>
      </c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83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41235</v>
      </c>
      <c r="D44" s="92">
        <f t="shared" si="0"/>
        <v>3001</v>
      </c>
      <c r="E44" s="93">
        <f t="shared" si="0"/>
        <v>560</v>
      </c>
      <c r="F44" s="93">
        <f t="shared" si="0"/>
        <v>696</v>
      </c>
      <c r="G44" s="93">
        <f t="shared" si="0"/>
        <v>1477</v>
      </c>
      <c r="H44" s="93">
        <f t="shared" si="0"/>
        <v>1766</v>
      </c>
      <c r="I44" s="93">
        <f t="shared" si="0"/>
        <v>2529</v>
      </c>
      <c r="J44" s="93">
        <f t="shared" si="0"/>
        <v>3944</v>
      </c>
      <c r="K44" s="94">
        <f t="shared" si="0"/>
        <v>4799</v>
      </c>
      <c r="L44" s="90">
        <f t="shared" si="0"/>
        <v>23456</v>
      </c>
      <c r="M44" s="91">
        <f t="shared" si="0"/>
        <v>0</v>
      </c>
      <c r="N44" s="183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83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41235</v>
      </c>
      <c r="D46" s="97">
        <f t="shared" si="1"/>
        <v>3001</v>
      </c>
      <c r="E46" s="98">
        <f t="shared" si="1"/>
        <v>560</v>
      </c>
      <c r="F46" s="98">
        <f t="shared" si="1"/>
        <v>696</v>
      </c>
      <c r="G46" s="98">
        <f t="shared" si="1"/>
        <v>1477</v>
      </c>
      <c r="H46" s="98">
        <f t="shared" si="1"/>
        <v>1766</v>
      </c>
      <c r="I46" s="98">
        <f t="shared" si="1"/>
        <v>2529</v>
      </c>
      <c r="J46" s="98">
        <f t="shared" si="1"/>
        <v>3944</v>
      </c>
      <c r="K46" s="99">
        <f t="shared" si="1"/>
        <v>4799</v>
      </c>
      <c r="L46" s="95">
        <f t="shared" si="1"/>
        <v>23456</v>
      </c>
      <c r="M46" s="96">
        <f t="shared" si="1"/>
        <v>0</v>
      </c>
      <c r="N46" s="183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83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10.6</v>
      </c>
      <c r="M49" s="114">
        <v>0</v>
      </c>
      <c r="N49" s="39"/>
    </row>
    <row r="50" spans="1:14" ht="15.75" thickBot="1">
      <c r="A50" s="182"/>
      <c r="B50" s="116"/>
      <c r="C50" s="116"/>
      <c r="D50" s="116"/>
      <c r="E50" s="116"/>
      <c r="F50" s="116"/>
      <c r="G50" s="116"/>
      <c r="H50" s="116"/>
      <c r="I50" s="182"/>
      <c r="J50" s="182"/>
      <c r="K50" s="182"/>
      <c r="L50" s="182"/>
      <c r="M50" s="182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432967.5</v>
      </c>
      <c r="D51" s="119">
        <f t="shared" si="2"/>
        <v>30610.199999999997</v>
      </c>
      <c r="E51" s="120">
        <f t="shared" si="2"/>
        <v>5712</v>
      </c>
      <c r="F51" s="120">
        <f t="shared" si="2"/>
        <v>7099.2</v>
      </c>
      <c r="G51" s="120">
        <f t="shared" si="2"/>
        <v>15213.1</v>
      </c>
      <c r="H51" s="120">
        <f t="shared" si="2"/>
        <v>18543</v>
      </c>
      <c r="I51" s="120">
        <f t="shared" si="2"/>
        <v>26301.600000000002</v>
      </c>
      <c r="J51" s="120">
        <f t="shared" si="2"/>
        <v>41806.400000000001</v>
      </c>
      <c r="K51" s="121">
        <f t="shared" si="2"/>
        <v>49909.599999999999</v>
      </c>
      <c r="L51" s="117">
        <f t="shared" si="2"/>
        <v>248633.60000000001</v>
      </c>
      <c r="M51" s="122">
        <f t="shared" si="2"/>
        <v>0</v>
      </c>
      <c r="N51" s="123" t="s">
        <v>63</v>
      </c>
    </row>
    <row r="52" spans="1:14" ht="15.75" thickBot="1">
      <c r="A52" s="182"/>
      <c r="B52" s="182"/>
      <c r="C52" s="182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82"/>
      <c r="B55" s="182"/>
      <c r="C55" s="182"/>
      <c r="D55" s="182"/>
      <c r="E55" s="116"/>
      <c r="F55" s="116"/>
      <c r="G55" s="116"/>
      <c r="H55" s="182"/>
      <c r="I55" s="182"/>
      <c r="J55" s="182"/>
      <c r="K55" s="182"/>
      <c r="L55" s="182"/>
      <c r="M55" s="182"/>
      <c r="N55" s="126"/>
    </row>
    <row r="56" spans="1:14" ht="15.75" thickBot="1">
      <c r="A56" s="80" t="s">
        <v>68</v>
      </c>
      <c r="B56" s="134"/>
      <c r="C56" s="135"/>
      <c r="D56" s="136">
        <f>(D46*D54)</f>
        <v>261.08699999999999</v>
      </c>
      <c r="E56" s="137">
        <f>(E46*E54)</f>
        <v>48.72</v>
      </c>
      <c r="F56" s="137">
        <f>(F46*F54)</f>
        <v>60.551999999999992</v>
      </c>
      <c r="G56" s="137">
        <f>(G46*G54)</f>
        <v>128.499</v>
      </c>
      <c r="H56" s="137">
        <f t="shared" ref="H56" si="3">(H46*H54)</f>
        <v>153.642</v>
      </c>
      <c r="I56" s="137">
        <f>(I46*I54)</f>
        <v>220.023</v>
      </c>
      <c r="J56" s="137">
        <f>(J46*J54)</f>
        <v>343.12799999999999</v>
      </c>
      <c r="K56" s="138">
        <f>(K46*K54)</f>
        <v>417.51299999999998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82"/>
      <c r="B57" s="182"/>
      <c r="C57" s="182"/>
      <c r="D57" s="182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83463</v>
      </c>
      <c r="C58" s="237"/>
      <c r="D58" s="142" t="s">
        <v>70</v>
      </c>
      <c r="E58" s="241">
        <v>45014</v>
      </c>
      <c r="F58" s="241"/>
      <c r="G58" s="241"/>
      <c r="H58" s="241"/>
      <c r="I58" s="242" t="s">
        <v>106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513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83490</v>
      </c>
      <c r="J59" s="227"/>
      <c r="K59" s="227"/>
      <c r="L59" s="227"/>
      <c r="M59" s="227"/>
      <c r="N59" s="227"/>
    </row>
    <row r="60" spans="1:14" ht="15.75" thickBot="1">
      <c r="A60" s="182"/>
      <c r="B60" s="143"/>
      <c r="C60" s="143"/>
      <c r="D60" s="142"/>
      <c r="E60" s="226" t="s">
        <v>73</v>
      </c>
      <c r="F60" s="226"/>
      <c r="G60" s="226"/>
      <c r="H60" s="226"/>
      <c r="I60" s="227">
        <v>83490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82950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82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876796.2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83490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1633.164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82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878429.36399999994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82"/>
      <c r="B67" s="144"/>
      <c r="C67" s="144"/>
      <c r="D67" s="182"/>
      <c r="E67" s="229" t="s">
        <v>84</v>
      </c>
      <c r="F67" s="229"/>
      <c r="G67" s="229"/>
      <c r="H67" s="229"/>
      <c r="I67" s="230">
        <v>81333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10.589865750452079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82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83490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435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45014</v>
      </c>
      <c r="B73" s="235"/>
      <c r="C73" s="235"/>
      <c r="D73" s="182"/>
      <c r="E73" s="229" t="s">
        <v>93</v>
      </c>
      <c r="F73" s="229"/>
      <c r="G73" s="229"/>
      <c r="H73" s="229"/>
      <c r="I73" s="230">
        <v>-70160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82"/>
      <c r="E74" s="182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82"/>
      <c r="E75" s="229" t="s">
        <v>94</v>
      </c>
      <c r="F75" s="229"/>
      <c r="G75" s="229"/>
      <c r="H75" s="229"/>
      <c r="I75" s="230">
        <f>(I67+I68+I69+I70+I71+I73+I76+I72)</f>
        <v>94663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82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82"/>
      <c r="E77" s="182"/>
      <c r="F77" s="150"/>
      <c r="G77" s="180"/>
      <c r="H77" s="180"/>
      <c r="I77" s="181"/>
      <c r="J77" s="181"/>
      <c r="K77" s="181"/>
      <c r="L77" s="181"/>
      <c r="M77" s="181"/>
      <c r="N77" s="153"/>
    </row>
    <row r="78" spans="1:14">
      <c r="A78" s="232" t="s">
        <v>106</v>
      </c>
      <c r="B78" s="232"/>
      <c r="C78" s="232"/>
      <c r="D78" s="182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63900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30264</v>
      </c>
      <c r="J81" s="227"/>
      <c r="K81" s="227"/>
      <c r="L81" s="227"/>
      <c r="M81" s="227"/>
      <c r="N81" s="227"/>
    </row>
    <row r="82" spans="1:14">
      <c r="A82" s="182"/>
      <c r="B82" s="182"/>
      <c r="C82" s="182"/>
      <c r="D82" s="157"/>
      <c r="E82" s="226" t="s">
        <v>100</v>
      </c>
      <c r="F82" s="226"/>
      <c r="G82" s="226"/>
      <c r="H82" s="226"/>
      <c r="I82" s="227">
        <v>435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513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78"/>
      <c r="F85" s="178"/>
      <c r="G85" s="178"/>
      <c r="H85" s="178"/>
      <c r="I85" s="179"/>
      <c r="J85" s="179"/>
      <c r="K85" s="179"/>
      <c r="L85" s="179"/>
      <c r="M85" s="179"/>
      <c r="N85" s="179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95112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78"/>
      <c r="F87" s="178"/>
      <c r="G87" s="178"/>
      <c r="H87" s="178"/>
      <c r="I87" s="179"/>
      <c r="J87" s="179"/>
      <c r="K87" s="179"/>
      <c r="L87" s="179"/>
      <c r="M87" s="179"/>
      <c r="N87" s="179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449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90"/>
  <sheetViews>
    <sheetView topLeftCell="A52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110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2250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21301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3521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4142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2532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5801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2099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1632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2028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423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303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763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162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123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390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216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121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343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130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86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128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0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489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745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107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311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160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843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23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140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144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753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149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220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828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4627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107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>
        <v>24194</v>
      </c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8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39547</v>
      </c>
      <c r="D44" s="92">
        <f t="shared" si="0"/>
        <v>2864</v>
      </c>
      <c r="E44" s="93">
        <f t="shared" si="0"/>
        <v>578</v>
      </c>
      <c r="F44" s="93">
        <f t="shared" si="0"/>
        <v>726</v>
      </c>
      <c r="G44" s="93">
        <f t="shared" si="0"/>
        <v>1498</v>
      </c>
      <c r="H44" s="93">
        <f t="shared" si="0"/>
        <v>1632</v>
      </c>
      <c r="I44" s="93">
        <f t="shared" si="0"/>
        <v>2434</v>
      </c>
      <c r="J44" s="93">
        <f t="shared" si="0"/>
        <v>4127</v>
      </c>
      <c r="K44" s="94">
        <f t="shared" si="0"/>
        <v>4627</v>
      </c>
      <c r="L44" s="90">
        <f t="shared" si="0"/>
        <v>24194</v>
      </c>
      <c r="M44" s="91">
        <f t="shared" si="0"/>
        <v>0</v>
      </c>
      <c r="N44" s="48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48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39547</v>
      </c>
      <c r="D46" s="97">
        <f t="shared" si="1"/>
        <v>2864</v>
      </c>
      <c r="E46" s="98">
        <f t="shared" si="1"/>
        <v>578</v>
      </c>
      <c r="F46" s="98">
        <f t="shared" si="1"/>
        <v>726</v>
      </c>
      <c r="G46" s="98">
        <f t="shared" si="1"/>
        <v>1498</v>
      </c>
      <c r="H46" s="98">
        <f t="shared" si="1"/>
        <v>1632</v>
      </c>
      <c r="I46" s="98">
        <f t="shared" si="1"/>
        <v>2434</v>
      </c>
      <c r="J46" s="98">
        <f t="shared" si="1"/>
        <v>4127</v>
      </c>
      <c r="K46" s="99">
        <f t="shared" si="1"/>
        <v>4627</v>
      </c>
      <c r="L46" s="95">
        <f t="shared" si="1"/>
        <v>24194</v>
      </c>
      <c r="M46" s="96">
        <f t="shared" si="1"/>
        <v>0</v>
      </c>
      <c r="N46" s="48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8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10.6</v>
      </c>
      <c r="M49" s="114">
        <v>0</v>
      </c>
      <c r="N49" s="39"/>
    </row>
    <row r="50" spans="1:14" ht="15.75" thickBot="1">
      <c r="A50" s="154"/>
      <c r="B50" s="116"/>
      <c r="C50" s="116"/>
      <c r="D50" s="116"/>
      <c r="E50" s="116"/>
      <c r="F50" s="116"/>
      <c r="G50" s="116"/>
      <c r="H50" s="116"/>
      <c r="I50" s="154"/>
      <c r="J50" s="154"/>
      <c r="K50" s="154"/>
      <c r="L50" s="154"/>
      <c r="M50" s="154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415243.5</v>
      </c>
      <c r="D51" s="119">
        <f t="shared" si="2"/>
        <v>29212.799999999999</v>
      </c>
      <c r="E51" s="120">
        <f t="shared" si="2"/>
        <v>5895.5999999999995</v>
      </c>
      <c r="F51" s="120">
        <f t="shared" si="2"/>
        <v>7405.2</v>
      </c>
      <c r="G51" s="120">
        <f t="shared" si="2"/>
        <v>15429.400000000001</v>
      </c>
      <c r="H51" s="120">
        <f t="shared" si="2"/>
        <v>17136</v>
      </c>
      <c r="I51" s="120">
        <f t="shared" si="2"/>
        <v>25313.600000000002</v>
      </c>
      <c r="J51" s="120">
        <f t="shared" si="2"/>
        <v>43746.2</v>
      </c>
      <c r="K51" s="121">
        <f t="shared" si="2"/>
        <v>48120.800000000003</v>
      </c>
      <c r="L51" s="117">
        <f t="shared" si="2"/>
        <v>256456.4</v>
      </c>
      <c r="M51" s="122">
        <f t="shared" si="2"/>
        <v>0</v>
      </c>
      <c r="N51" s="123" t="s">
        <v>63</v>
      </c>
    </row>
    <row r="52" spans="1:14" ht="15.75" thickBot="1">
      <c r="A52" s="154"/>
      <c r="B52" s="154"/>
      <c r="C52" s="154"/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54"/>
      <c r="B55" s="154"/>
      <c r="C55" s="154"/>
      <c r="D55" s="154"/>
      <c r="E55" s="116"/>
      <c r="F55" s="116"/>
      <c r="G55" s="116"/>
      <c r="H55" s="154"/>
      <c r="I55" s="154"/>
      <c r="J55" s="154"/>
      <c r="K55" s="154"/>
      <c r="L55" s="154"/>
      <c r="M55" s="154"/>
      <c r="N55" s="126"/>
    </row>
    <row r="56" spans="1:14" ht="15.75" thickBot="1">
      <c r="A56" s="80" t="s">
        <v>68</v>
      </c>
      <c r="B56" s="134"/>
      <c r="C56" s="135"/>
      <c r="D56" s="136">
        <f>(D46*D54)</f>
        <v>249.16799999999998</v>
      </c>
      <c r="E56" s="137">
        <f>(E46*E54)</f>
        <v>50.285999999999994</v>
      </c>
      <c r="F56" s="137">
        <f>(F46*F54)</f>
        <v>63.161999999999999</v>
      </c>
      <c r="G56" s="137">
        <f>(G46*G54)</f>
        <v>130.32599999999999</v>
      </c>
      <c r="H56" s="137">
        <f t="shared" ref="H56" si="3">(H46*H54)</f>
        <v>141.98399999999998</v>
      </c>
      <c r="I56" s="137">
        <f>(I46*I54)</f>
        <v>211.75799999999998</v>
      </c>
      <c r="J56" s="137">
        <f>(J46*J54)</f>
        <v>359.04899999999998</v>
      </c>
      <c r="K56" s="138">
        <f>(K46*K54)</f>
        <v>402.54899999999998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54"/>
      <c r="B57" s="154"/>
      <c r="C57" s="154"/>
      <c r="D57" s="154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82227</v>
      </c>
      <c r="C58" s="237"/>
      <c r="D58" s="142" t="s">
        <v>70</v>
      </c>
      <c r="E58" s="241">
        <v>44988</v>
      </c>
      <c r="F58" s="241"/>
      <c r="G58" s="241"/>
      <c r="H58" s="241"/>
      <c r="I58" s="242" t="s">
        <v>111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419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82268</v>
      </c>
      <c r="J59" s="227"/>
      <c r="K59" s="227"/>
      <c r="L59" s="227"/>
      <c r="M59" s="227"/>
      <c r="N59" s="227"/>
    </row>
    <row r="60" spans="1:14" ht="15.75" thickBot="1">
      <c r="A60" s="154"/>
      <c r="B60" s="143"/>
      <c r="C60" s="143"/>
      <c r="D60" s="142"/>
      <c r="E60" s="226" t="s">
        <v>73</v>
      </c>
      <c r="F60" s="226"/>
      <c r="G60" s="226"/>
      <c r="H60" s="226"/>
      <c r="I60" s="227">
        <v>82268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81808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54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863959.5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82268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1608.2819999999999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54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865567.78200000001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54"/>
      <c r="B67" s="144"/>
      <c r="C67" s="144"/>
      <c r="D67" s="154"/>
      <c r="E67" s="229" t="s">
        <v>84</v>
      </c>
      <c r="F67" s="229"/>
      <c r="G67" s="229"/>
      <c r="H67" s="229"/>
      <c r="I67" s="230">
        <v>60352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10.58047846176413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54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82268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270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44988</v>
      </c>
      <c r="B73" s="235"/>
      <c r="C73" s="235"/>
      <c r="D73" s="154"/>
      <c r="E73" s="229" t="s">
        <v>93</v>
      </c>
      <c r="F73" s="229"/>
      <c r="G73" s="229"/>
      <c r="H73" s="229"/>
      <c r="I73" s="230">
        <v>-67571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54"/>
      <c r="E74" s="154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54"/>
      <c r="E75" s="229" t="s">
        <v>94</v>
      </c>
      <c r="F75" s="229"/>
      <c r="G75" s="229"/>
      <c r="H75" s="229"/>
      <c r="I75" s="230">
        <f>(I67+I68+I69+I70+I71+I73+I76+I72)</f>
        <v>75049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54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54"/>
      <c r="E77" s="154"/>
      <c r="F77" s="150"/>
      <c r="G77" s="151"/>
      <c r="H77" s="151"/>
      <c r="I77" s="152"/>
      <c r="J77" s="152"/>
      <c r="K77" s="152"/>
      <c r="L77" s="152"/>
      <c r="M77" s="152"/>
      <c r="N77" s="153"/>
    </row>
    <row r="78" spans="1:14">
      <c r="A78" s="232" t="s">
        <v>111</v>
      </c>
      <c r="B78" s="232"/>
      <c r="C78" s="232"/>
      <c r="D78" s="154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51875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21893</v>
      </c>
      <c r="J81" s="227"/>
      <c r="K81" s="227"/>
      <c r="L81" s="227"/>
      <c r="M81" s="227"/>
      <c r="N81" s="227"/>
    </row>
    <row r="82" spans="1:14">
      <c r="A82" s="154"/>
      <c r="B82" s="154"/>
      <c r="C82" s="154"/>
      <c r="D82" s="157"/>
      <c r="E82" s="226" t="s">
        <v>100</v>
      </c>
      <c r="F82" s="226"/>
      <c r="G82" s="226"/>
      <c r="H82" s="226"/>
      <c r="I82" s="227">
        <v>270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419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58"/>
      <c r="F85" s="158"/>
      <c r="G85" s="158"/>
      <c r="H85" s="158"/>
      <c r="I85" s="159"/>
      <c r="J85" s="159"/>
      <c r="K85" s="159"/>
      <c r="L85" s="159"/>
      <c r="M85" s="159"/>
      <c r="N85" s="159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74457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58"/>
      <c r="F87" s="158"/>
      <c r="G87" s="158"/>
      <c r="H87" s="158"/>
      <c r="I87" s="159"/>
      <c r="J87" s="159"/>
      <c r="K87" s="159"/>
      <c r="L87" s="159"/>
      <c r="M87" s="159"/>
      <c r="N87" s="159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-592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75" header="0.3" footer="0.3"/>
  <pageSetup paperSize="9" orientation="landscape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N90"/>
  <sheetViews>
    <sheetView topLeftCell="A49" workbookViewId="0">
      <selection activeCell="I8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144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2008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21098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3463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4278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2871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6742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2103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1715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2014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410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269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672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150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120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231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177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153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364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140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83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131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199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471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717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92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248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185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875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61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235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181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796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206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304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933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4801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107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>
        <v>23786</v>
      </c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83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40460</v>
      </c>
      <c r="D44" s="92">
        <f t="shared" si="0"/>
        <v>3206</v>
      </c>
      <c r="E44" s="93">
        <f t="shared" si="0"/>
        <v>525</v>
      </c>
      <c r="F44" s="93">
        <f t="shared" si="0"/>
        <v>679</v>
      </c>
      <c r="G44" s="93">
        <f t="shared" si="0"/>
        <v>1513</v>
      </c>
      <c r="H44" s="93">
        <f t="shared" si="0"/>
        <v>1715</v>
      </c>
      <c r="I44" s="93">
        <f t="shared" si="0"/>
        <v>2480</v>
      </c>
      <c r="J44" s="93">
        <f t="shared" si="0"/>
        <v>4117</v>
      </c>
      <c r="K44" s="94">
        <f t="shared" si="0"/>
        <v>4801</v>
      </c>
      <c r="L44" s="90">
        <f t="shared" si="0"/>
        <v>23786</v>
      </c>
      <c r="M44" s="91">
        <f t="shared" si="0"/>
        <v>0</v>
      </c>
      <c r="N44" s="183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83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40460</v>
      </c>
      <c r="D46" s="97">
        <f t="shared" si="1"/>
        <v>3206</v>
      </c>
      <c r="E46" s="98">
        <f t="shared" si="1"/>
        <v>525</v>
      </c>
      <c r="F46" s="98">
        <f t="shared" si="1"/>
        <v>679</v>
      </c>
      <c r="G46" s="98">
        <f t="shared" si="1"/>
        <v>1513</v>
      </c>
      <c r="H46" s="98">
        <f t="shared" si="1"/>
        <v>1715</v>
      </c>
      <c r="I46" s="98">
        <f t="shared" si="1"/>
        <v>2480</v>
      </c>
      <c r="J46" s="98">
        <f t="shared" si="1"/>
        <v>4117</v>
      </c>
      <c r="K46" s="99">
        <f t="shared" si="1"/>
        <v>4801</v>
      </c>
      <c r="L46" s="95">
        <f t="shared" si="1"/>
        <v>23786</v>
      </c>
      <c r="M46" s="96">
        <f t="shared" si="1"/>
        <v>0</v>
      </c>
      <c r="N46" s="183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83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10.6</v>
      </c>
      <c r="M49" s="114">
        <v>0</v>
      </c>
      <c r="N49" s="39"/>
    </row>
    <row r="50" spans="1:14" ht="15.75" thickBot="1">
      <c r="A50" s="182"/>
      <c r="B50" s="116"/>
      <c r="C50" s="116"/>
      <c r="D50" s="116"/>
      <c r="E50" s="116"/>
      <c r="F50" s="116"/>
      <c r="G50" s="116"/>
      <c r="H50" s="116"/>
      <c r="I50" s="182"/>
      <c r="J50" s="182"/>
      <c r="K50" s="182"/>
      <c r="L50" s="182"/>
      <c r="M50" s="182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424830</v>
      </c>
      <c r="D51" s="119">
        <f t="shared" si="2"/>
        <v>32701.199999999997</v>
      </c>
      <c r="E51" s="120">
        <f t="shared" si="2"/>
        <v>5355</v>
      </c>
      <c r="F51" s="120">
        <f t="shared" si="2"/>
        <v>6925.7999999999993</v>
      </c>
      <c r="G51" s="120">
        <f t="shared" si="2"/>
        <v>15583.900000000001</v>
      </c>
      <c r="H51" s="120">
        <f t="shared" si="2"/>
        <v>18007.5</v>
      </c>
      <c r="I51" s="120">
        <f t="shared" si="2"/>
        <v>25792</v>
      </c>
      <c r="J51" s="120">
        <f t="shared" si="2"/>
        <v>43640.2</v>
      </c>
      <c r="K51" s="121">
        <f t="shared" si="2"/>
        <v>49930.400000000001</v>
      </c>
      <c r="L51" s="117">
        <f t="shared" si="2"/>
        <v>252131.6</v>
      </c>
      <c r="M51" s="122">
        <f t="shared" si="2"/>
        <v>0</v>
      </c>
      <c r="N51" s="123" t="s">
        <v>63</v>
      </c>
    </row>
    <row r="52" spans="1:14" ht="15.75" thickBot="1">
      <c r="A52" s="182"/>
      <c r="B52" s="182"/>
      <c r="C52" s="182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82"/>
      <c r="B55" s="182"/>
      <c r="C55" s="182"/>
      <c r="D55" s="182"/>
      <c r="E55" s="116"/>
      <c r="F55" s="116"/>
      <c r="G55" s="116"/>
      <c r="H55" s="182"/>
      <c r="I55" s="182"/>
      <c r="J55" s="182"/>
      <c r="K55" s="182"/>
      <c r="L55" s="182"/>
      <c r="M55" s="182"/>
      <c r="N55" s="126"/>
    </row>
    <row r="56" spans="1:14" ht="15.75" thickBot="1">
      <c r="A56" s="80" t="s">
        <v>68</v>
      </c>
      <c r="B56" s="134"/>
      <c r="C56" s="135"/>
      <c r="D56" s="136">
        <f>(D46*D54)</f>
        <v>278.92199999999997</v>
      </c>
      <c r="E56" s="137">
        <f>(E46*E54)</f>
        <v>45.674999999999997</v>
      </c>
      <c r="F56" s="137">
        <f>(F46*F54)</f>
        <v>59.072999999999993</v>
      </c>
      <c r="G56" s="137">
        <f>(G46*G54)</f>
        <v>131.631</v>
      </c>
      <c r="H56" s="137">
        <f t="shared" ref="H56" si="3">(H46*H54)</f>
        <v>149.20499999999998</v>
      </c>
      <c r="I56" s="137">
        <f>(I46*I54)</f>
        <v>215.76</v>
      </c>
      <c r="J56" s="137">
        <f>(J46*J54)</f>
        <v>358.17899999999997</v>
      </c>
      <c r="K56" s="138">
        <f>(K46*K54)</f>
        <v>417.68699999999995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82"/>
      <c r="B57" s="182"/>
      <c r="C57" s="182"/>
      <c r="D57" s="182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83282</v>
      </c>
      <c r="C58" s="237"/>
      <c r="D58" s="142" t="s">
        <v>70</v>
      </c>
      <c r="E58" s="241">
        <v>45015</v>
      </c>
      <c r="F58" s="241"/>
      <c r="G58" s="241"/>
      <c r="H58" s="241"/>
      <c r="I58" s="242" t="s">
        <v>109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463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83297</v>
      </c>
      <c r="J59" s="227"/>
      <c r="K59" s="227"/>
      <c r="L59" s="227"/>
      <c r="M59" s="227"/>
      <c r="N59" s="227"/>
    </row>
    <row r="60" spans="1:14" ht="15.75" thickBot="1">
      <c r="A60" s="182"/>
      <c r="B60" s="143"/>
      <c r="C60" s="143"/>
      <c r="D60" s="142"/>
      <c r="E60" s="226" t="s">
        <v>73</v>
      </c>
      <c r="F60" s="226"/>
      <c r="G60" s="226"/>
      <c r="H60" s="226"/>
      <c r="I60" s="227">
        <v>83297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82819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82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874897.6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83297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1656.1319999999996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82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876553.73199999996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82"/>
      <c r="B67" s="144"/>
      <c r="C67" s="144"/>
      <c r="D67" s="182"/>
      <c r="E67" s="229" t="s">
        <v>84</v>
      </c>
      <c r="F67" s="229"/>
      <c r="G67" s="229"/>
      <c r="H67" s="229"/>
      <c r="I67" s="230">
        <v>70160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10.583969040920561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82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83297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914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45015</v>
      </c>
      <c r="B73" s="235"/>
      <c r="C73" s="235"/>
      <c r="D73" s="182"/>
      <c r="E73" s="229" t="s">
        <v>93</v>
      </c>
      <c r="F73" s="229"/>
      <c r="G73" s="229"/>
      <c r="H73" s="229"/>
      <c r="I73" s="230">
        <v>-65468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82"/>
      <c r="E74" s="182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82"/>
      <c r="E75" s="229" t="s">
        <v>94</v>
      </c>
      <c r="F75" s="229"/>
      <c r="G75" s="229"/>
      <c r="H75" s="229"/>
      <c r="I75" s="230">
        <f>(I67+I68+I69+I70+I71+I73+I76+I72)</f>
        <v>87989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82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82"/>
      <c r="E77" s="182"/>
      <c r="F77" s="150"/>
      <c r="G77" s="180"/>
      <c r="H77" s="180"/>
      <c r="I77" s="181"/>
      <c r="J77" s="181"/>
      <c r="K77" s="181"/>
      <c r="L77" s="181"/>
      <c r="M77" s="181"/>
      <c r="N77" s="153"/>
    </row>
    <row r="78" spans="1:14">
      <c r="A78" s="232" t="s">
        <v>109</v>
      </c>
      <c r="B78" s="232"/>
      <c r="C78" s="232"/>
      <c r="D78" s="182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55775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584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30708</v>
      </c>
      <c r="J81" s="227"/>
      <c r="K81" s="227"/>
      <c r="L81" s="227"/>
      <c r="M81" s="227"/>
      <c r="N81" s="227"/>
    </row>
    <row r="82" spans="1:14">
      <c r="A82" s="182"/>
      <c r="B82" s="182"/>
      <c r="C82" s="182"/>
      <c r="D82" s="157"/>
      <c r="E82" s="226" t="s">
        <v>100</v>
      </c>
      <c r="F82" s="226"/>
      <c r="G82" s="226"/>
      <c r="H82" s="226"/>
      <c r="I82" s="227">
        <v>330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463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78"/>
      <c r="F85" s="178"/>
      <c r="G85" s="178"/>
      <c r="H85" s="178"/>
      <c r="I85" s="179"/>
      <c r="J85" s="179"/>
      <c r="K85" s="179"/>
      <c r="L85" s="179"/>
      <c r="M85" s="179"/>
      <c r="N85" s="179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87860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78"/>
      <c r="F87" s="178"/>
      <c r="G87" s="178"/>
      <c r="H87" s="178"/>
      <c r="I87" s="179"/>
      <c r="J87" s="179"/>
      <c r="K87" s="179"/>
      <c r="L87" s="179"/>
      <c r="M87" s="179"/>
      <c r="N87" s="179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-129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75" header="0.3" footer="0.3"/>
  <pageSetup paperSize="9" orientation="landscape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P62" sqref="P62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145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2124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21214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3356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4093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2910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6674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2042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1706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2016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410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266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662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143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115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228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176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144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372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149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85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132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169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454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697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92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268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187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853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0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130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178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775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203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309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944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4724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107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>
        <v>25340</v>
      </c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83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40371</v>
      </c>
      <c r="D44" s="92">
        <f t="shared" si="0"/>
        <v>2987</v>
      </c>
      <c r="E44" s="93">
        <f t="shared" si="0"/>
        <v>547</v>
      </c>
      <c r="F44" s="93">
        <f t="shared" si="0"/>
        <v>676</v>
      </c>
      <c r="G44" s="93">
        <f t="shared" si="0"/>
        <v>1472</v>
      </c>
      <c r="H44" s="93">
        <f t="shared" si="0"/>
        <v>1706</v>
      </c>
      <c r="I44" s="93">
        <f t="shared" si="0"/>
        <v>2459</v>
      </c>
      <c r="J44" s="93">
        <f t="shared" si="0"/>
        <v>4058</v>
      </c>
      <c r="K44" s="94">
        <f t="shared" si="0"/>
        <v>4724</v>
      </c>
      <c r="L44" s="90">
        <f t="shared" si="0"/>
        <v>25340</v>
      </c>
      <c r="M44" s="91">
        <f t="shared" si="0"/>
        <v>0</v>
      </c>
      <c r="N44" s="183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83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40371</v>
      </c>
      <c r="D46" s="97">
        <f t="shared" si="1"/>
        <v>2987</v>
      </c>
      <c r="E46" s="98">
        <f t="shared" si="1"/>
        <v>547</v>
      </c>
      <c r="F46" s="98">
        <f t="shared" si="1"/>
        <v>676</v>
      </c>
      <c r="G46" s="98">
        <f t="shared" si="1"/>
        <v>1472</v>
      </c>
      <c r="H46" s="98">
        <f t="shared" si="1"/>
        <v>1706</v>
      </c>
      <c r="I46" s="98">
        <f t="shared" si="1"/>
        <v>2459</v>
      </c>
      <c r="J46" s="98">
        <f t="shared" si="1"/>
        <v>4058</v>
      </c>
      <c r="K46" s="99">
        <f t="shared" si="1"/>
        <v>4724</v>
      </c>
      <c r="L46" s="95">
        <f t="shared" si="1"/>
        <v>25340</v>
      </c>
      <c r="M46" s="96">
        <f t="shared" si="1"/>
        <v>0</v>
      </c>
      <c r="N46" s="183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83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10.6</v>
      </c>
      <c r="M49" s="114">
        <v>0</v>
      </c>
      <c r="N49" s="39"/>
    </row>
    <row r="50" spans="1:14" ht="15.75" thickBot="1">
      <c r="A50" s="182"/>
      <c r="B50" s="116"/>
      <c r="C50" s="116"/>
      <c r="D50" s="116"/>
      <c r="E50" s="116"/>
      <c r="F50" s="116"/>
      <c r="G50" s="116"/>
      <c r="H50" s="116"/>
      <c r="I50" s="182"/>
      <c r="J50" s="182"/>
      <c r="K50" s="182"/>
      <c r="L50" s="182"/>
      <c r="M50" s="182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423895.5</v>
      </c>
      <c r="D51" s="119">
        <f t="shared" si="2"/>
        <v>30467.399999999998</v>
      </c>
      <c r="E51" s="120">
        <f t="shared" si="2"/>
        <v>5579.4</v>
      </c>
      <c r="F51" s="120">
        <f t="shared" si="2"/>
        <v>6895.2</v>
      </c>
      <c r="G51" s="120">
        <f t="shared" si="2"/>
        <v>15161.6</v>
      </c>
      <c r="H51" s="120">
        <f t="shared" si="2"/>
        <v>17913</v>
      </c>
      <c r="I51" s="120">
        <f t="shared" si="2"/>
        <v>25573.600000000002</v>
      </c>
      <c r="J51" s="120">
        <f t="shared" si="2"/>
        <v>43014.799999999996</v>
      </c>
      <c r="K51" s="121">
        <f t="shared" si="2"/>
        <v>49129.599999999999</v>
      </c>
      <c r="L51" s="117">
        <f t="shared" si="2"/>
        <v>268604</v>
      </c>
      <c r="M51" s="122">
        <f t="shared" si="2"/>
        <v>0</v>
      </c>
      <c r="N51" s="123" t="s">
        <v>63</v>
      </c>
    </row>
    <row r="52" spans="1:14" ht="15.75" thickBot="1">
      <c r="A52" s="182"/>
      <c r="B52" s="182"/>
      <c r="C52" s="182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82"/>
      <c r="B55" s="182"/>
      <c r="C55" s="182"/>
      <c r="D55" s="182"/>
      <c r="E55" s="116"/>
      <c r="F55" s="116"/>
      <c r="G55" s="116"/>
      <c r="H55" s="182"/>
      <c r="I55" s="182"/>
      <c r="J55" s="182"/>
      <c r="K55" s="182"/>
      <c r="L55" s="182"/>
      <c r="M55" s="182"/>
      <c r="N55" s="126"/>
    </row>
    <row r="56" spans="1:14" ht="15.75" thickBot="1">
      <c r="A56" s="80" t="s">
        <v>68</v>
      </c>
      <c r="B56" s="134"/>
      <c r="C56" s="135"/>
      <c r="D56" s="136">
        <f>(D46*D54)</f>
        <v>259.86899999999997</v>
      </c>
      <c r="E56" s="137">
        <f>(E46*E54)</f>
        <v>47.588999999999999</v>
      </c>
      <c r="F56" s="137">
        <f>(F46*F54)</f>
        <v>58.811999999999998</v>
      </c>
      <c r="G56" s="137">
        <f>(G46*G54)</f>
        <v>128.06399999999999</v>
      </c>
      <c r="H56" s="137">
        <f t="shared" ref="H56" si="3">(H46*H54)</f>
        <v>148.422</v>
      </c>
      <c r="I56" s="137">
        <f>(I46*I54)</f>
        <v>213.93299999999999</v>
      </c>
      <c r="J56" s="137">
        <f>(J46*J54)</f>
        <v>353.04599999999999</v>
      </c>
      <c r="K56" s="138">
        <f>(K46*K54)</f>
        <v>410.988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82"/>
      <c r="B57" s="182"/>
      <c r="C57" s="182"/>
      <c r="D57" s="182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84340</v>
      </c>
      <c r="C58" s="237"/>
      <c r="D58" s="142" t="s">
        <v>70</v>
      </c>
      <c r="E58" s="241">
        <v>45016</v>
      </c>
      <c r="F58" s="241"/>
      <c r="G58" s="241"/>
      <c r="H58" s="241"/>
      <c r="I58" s="242" t="s">
        <v>111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356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84374</v>
      </c>
      <c r="J59" s="227"/>
      <c r="K59" s="227"/>
      <c r="L59" s="227"/>
      <c r="M59" s="227"/>
      <c r="N59" s="227"/>
    </row>
    <row r="60" spans="1:14" ht="15.75" thickBot="1">
      <c r="A60" s="182"/>
      <c r="B60" s="143"/>
      <c r="C60" s="143"/>
      <c r="D60" s="142"/>
      <c r="E60" s="226" t="s">
        <v>73</v>
      </c>
      <c r="F60" s="226"/>
      <c r="G60" s="226"/>
      <c r="H60" s="226"/>
      <c r="I60" s="227">
        <v>84374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83984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82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886234.10000000009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84374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1620.723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82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887854.82300000009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82"/>
      <c r="B67" s="144"/>
      <c r="C67" s="144"/>
      <c r="D67" s="182"/>
      <c r="E67" s="229" t="s">
        <v>84</v>
      </c>
      <c r="F67" s="229"/>
      <c r="G67" s="229"/>
      <c r="H67" s="229"/>
      <c r="I67" s="230">
        <v>65468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10.571713933606402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82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84374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330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45016</v>
      </c>
      <c r="B73" s="235"/>
      <c r="C73" s="235"/>
      <c r="D73" s="182"/>
      <c r="E73" s="229" t="s">
        <v>93</v>
      </c>
      <c r="F73" s="229"/>
      <c r="G73" s="229"/>
      <c r="H73" s="229"/>
      <c r="I73" s="230">
        <v>-71844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82"/>
      <c r="E74" s="182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82"/>
      <c r="E75" s="229" t="s">
        <v>94</v>
      </c>
      <c r="F75" s="229"/>
      <c r="G75" s="229"/>
      <c r="H75" s="229"/>
      <c r="I75" s="230">
        <f>(I67+I68+I69+I70+I71+I73+I76+I72)</f>
        <v>77998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82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82"/>
      <c r="E77" s="182"/>
      <c r="F77" s="150"/>
      <c r="G77" s="180"/>
      <c r="H77" s="180"/>
      <c r="I77" s="181"/>
      <c r="J77" s="181"/>
      <c r="K77" s="181"/>
      <c r="L77" s="181"/>
      <c r="M77" s="181"/>
      <c r="N77" s="153"/>
    </row>
    <row r="78" spans="1:14">
      <c r="A78" s="232" t="s">
        <v>113</v>
      </c>
      <c r="B78" s="232"/>
      <c r="C78" s="232"/>
      <c r="D78" s="182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47050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30933</v>
      </c>
      <c r="J81" s="227"/>
      <c r="K81" s="227"/>
      <c r="L81" s="227"/>
      <c r="M81" s="227"/>
      <c r="N81" s="227"/>
    </row>
    <row r="82" spans="1:14">
      <c r="A82" s="182"/>
      <c r="B82" s="182"/>
      <c r="C82" s="182"/>
      <c r="D82" s="157"/>
      <c r="E82" s="226" t="s">
        <v>100</v>
      </c>
      <c r="F82" s="226"/>
      <c r="G82" s="226"/>
      <c r="H82" s="226"/>
      <c r="I82" s="227">
        <v>330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356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78"/>
      <c r="F85" s="178"/>
      <c r="G85" s="178"/>
      <c r="H85" s="178"/>
      <c r="I85" s="179"/>
      <c r="J85" s="179"/>
      <c r="K85" s="179"/>
      <c r="L85" s="179"/>
      <c r="M85" s="179"/>
      <c r="N85" s="179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78669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78"/>
      <c r="F87" s="178"/>
      <c r="G87" s="178"/>
      <c r="H87" s="178"/>
      <c r="I87" s="179"/>
      <c r="J87" s="179"/>
      <c r="K87" s="179"/>
      <c r="L87" s="179"/>
      <c r="M87" s="179"/>
      <c r="N87" s="179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671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75" header="0.3" footer="0.3"/>
  <pageSetup paperSize="9" orientation="landscape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N90"/>
  <sheetViews>
    <sheetView workbookViewId="0">
      <selection sqref="A1:XFD1048576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2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254"/>
    </row>
    <row r="2" spans="1:14" ht="15.75" thickBot="1">
      <c r="A2" s="253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254"/>
    </row>
    <row r="3" spans="1:14">
      <c r="A3" s="12" t="s">
        <v>15</v>
      </c>
      <c r="B3" s="13"/>
      <c r="C3" s="14"/>
      <c r="D3" s="15"/>
      <c r="E3" s="16"/>
      <c r="F3" s="16"/>
      <c r="G3" s="17"/>
      <c r="H3" s="17"/>
      <c r="I3" s="17"/>
      <c r="J3" s="17"/>
      <c r="K3" s="18"/>
      <c r="L3" s="19"/>
      <c r="M3" s="20"/>
      <c r="N3" s="254"/>
    </row>
    <row r="4" spans="1:14">
      <c r="A4" s="21" t="s">
        <v>16</v>
      </c>
      <c r="B4" s="22"/>
      <c r="C4" s="23"/>
      <c r="D4" s="24"/>
      <c r="E4" s="25"/>
      <c r="F4" s="25"/>
      <c r="G4" s="26"/>
      <c r="H4" s="26"/>
      <c r="I4" s="26"/>
      <c r="J4" s="26"/>
      <c r="K4" s="27"/>
      <c r="L4" s="28"/>
      <c r="M4" s="29"/>
      <c r="N4" s="254"/>
    </row>
    <row r="5" spans="1:14">
      <c r="A5" s="21" t="s">
        <v>17</v>
      </c>
      <c r="B5" s="22"/>
      <c r="C5" s="23"/>
      <c r="D5" s="24"/>
      <c r="E5" s="25"/>
      <c r="F5" s="25"/>
      <c r="G5" s="26"/>
      <c r="H5" s="26"/>
      <c r="I5" s="26"/>
      <c r="J5" s="26"/>
      <c r="K5" s="27"/>
      <c r="L5" s="28"/>
      <c r="M5" s="29"/>
      <c r="N5" s="254"/>
    </row>
    <row r="6" spans="1:14">
      <c r="A6" s="21" t="s">
        <v>18</v>
      </c>
      <c r="B6" s="22"/>
      <c r="C6" s="23"/>
      <c r="D6" s="24"/>
      <c r="E6" s="25"/>
      <c r="F6" s="25"/>
      <c r="G6" s="26"/>
      <c r="H6" s="26"/>
      <c r="I6" s="26"/>
      <c r="J6" s="26"/>
      <c r="K6" s="27"/>
      <c r="L6" s="28"/>
      <c r="M6" s="29"/>
      <c r="N6" s="254"/>
    </row>
    <row r="7" spans="1:14">
      <c r="A7" s="21" t="s">
        <v>19</v>
      </c>
      <c r="B7" s="22"/>
      <c r="C7" s="23"/>
      <c r="D7" s="24"/>
      <c r="E7" s="25"/>
      <c r="F7" s="25"/>
      <c r="G7" s="26"/>
      <c r="H7" s="26"/>
      <c r="I7" s="26"/>
      <c r="J7" s="26"/>
      <c r="K7" s="27"/>
      <c r="L7" s="28"/>
      <c r="M7" s="29"/>
      <c r="N7" s="254"/>
    </row>
    <row r="8" spans="1:14" ht="15.75" thickBot="1">
      <c r="A8" s="30" t="s">
        <v>20</v>
      </c>
      <c r="B8" s="31"/>
      <c r="C8" s="32"/>
      <c r="D8" s="33"/>
      <c r="E8" s="34"/>
      <c r="F8" s="34"/>
      <c r="G8" s="35"/>
      <c r="H8" s="35"/>
      <c r="I8" s="35"/>
      <c r="J8" s="35"/>
      <c r="K8" s="36"/>
      <c r="L8" s="37"/>
      <c r="M8" s="38"/>
      <c r="N8" s="39"/>
    </row>
    <row r="9" spans="1:14" s="43" customFormat="1" ht="15.75" thickBot="1">
      <c r="A9" s="40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183"/>
    </row>
    <row r="10" spans="1:14">
      <c r="A10" s="12" t="s">
        <v>21</v>
      </c>
      <c r="B10" s="13"/>
      <c r="C10" s="44"/>
      <c r="D10" s="16"/>
      <c r="E10" s="16"/>
      <c r="F10" s="16"/>
      <c r="G10" s="17"/>
      <c r="H10" s="17"/>
      <c r="I10" s="45"/>
      <c r="J10" s="17"/>
      <c r="K10" s="46"/>
      <c r="L10" s="47"/>
      <c r="M10" s="20"/>
      <c r="N10" s="255" t="s">
        <v>22</v>
      </c>
    </row>
    <row r="11" spans="1:14">
      <c r="A11" s="21" t="s">
        <v>23</v>
      </c>
      <c r="B11" s="22"/>
      <c r="C11" s="49"/>
      <c r="D11" s="25"/>
      <c r="E11" s="25"/>
      <c r="F11" s="25"/>
      <c r="G11" s="26"/>
      <c r="H11" s="26"/>
      <c r="I11" s="50"/>
      <c r="J11" s="26"/>
      <c r="K11" s="51"/>
      <c r="L11" s="52"/>
      <c r="M11" s="29"/>
      <c r="N11" s="255"/>
    </row>
    <row r="12" spans="1:14">
      <c r="A12" s="21" t="s">
        <v>24</v>
      </c>
      <c r="B12" s="22"/>
      <c r="C12" s="49"/>
      <c r="D12" s="25"/>
      <c r="E12" s="25"/>
      <c r="F12" s="25"/>
      <c r="G12" s="26"/>
      <c r="H12" s="26"/>
      <c r="I12" s="26"/>
      <c r="J12" s="50"/>
      <c r="K12" s="51"/>
      <c r="L12" s="52"/>
      <c r="M12" s="29"/>
      <c r="N12" s="255"/>
    </row>
    <row r="13" spans="1:14">
      <c r="A13" s="21" t="s">
        <v>25</v>
      </c>
      <c r="B13" s="22"/>
      <c r="C13" s="49"/>
      <c r="D13" s="25"/>
      <c r="E13" s="25"/>
      <c r="F13" s="53"/>
      <c r="G13" s="26"/>
      <c r="H13" s="26"/>
      <c r="I13" s="26"/>
      <c r="J13" s="26"/>
      <c r="K13" s="51"/>
      <c r="L13" s="52"/>
      <c r="M13" s="29"/>
      <c r="N13" s="255"/>
    </row>
    <row r="14" spans="1:14">
      <c r="A14" s="21" t="s">
        <v>26</v>
      </c>
      <c r="B14" s="22"/>
      <c r="C14" s="49"/>
      <c r="D14" s="25"/>
      <c r="E14" s="25"/>
      <c r="F14" s="53"/>
      <c r="G14" s="26"/>
      <c r="H14" s="26"/>
      <c r="I14" s="26"/>
      <c r="J14" s="26"/>
      <c r="K14" s="51"/>
      <c r="L14" s="52"/>
      <c r="M14" s="29"/>
      <c r="N14" s="255"/>
    </row>
    <row r="15" spans="1:14">
      <c r="A15" s="21" t="s">
        <v>27</v>
      </c>
      <c r="B15" s="22"/>
      <c r="C15" s="49"/>
      <c r="D15" s="25"/>
      <c r="E15" s="25"/>
      <c r="F15" s="54"/>
      <c r="G15" s="26"/>
      <c r="H15" s="26"/>
      <c r="I15" s="50"/>
      <c r="J15" s="26"/>
      <c r="K15" s="51"/>
      <c r="L15" s="52"/>
      <c r="M15" s="29"/>
      <c r="N15" s="255"/>
    </row>
    <row r="16" spans="1:14">
      <c r="A16" s="21" t="s">
        <v>28</v>
      </c>
      <c r="B16" s="22"/>
      <c r="C16" s="49"/>
      <c r="D16" s="53"/>
      <c r="E16" s="25"/>
      <c r="F16" s="25"/>
      <c r="G16" s="26"/>
      <c r="H16" s="26"/>
      <c r="I16" s="26"/>
      <c r="J16" s="26"/>
      <c r="K16" s="51"/>
      <c r="L16" s="52"/>
      <c r="M16" s="29"/>
      <c r="N16" s="255"/>
    </row>
    <row r="17" spans="1:14">
      <c r="A17" s="21" t="s">
        <v>29</v>
      </c>
      <c r="B17" s="22"/>
      <c r="C17" s="49"/>
      <c r="D17" s="53"/>
      <c r="E17" s="25"/>
      <c r="F17" s="25"/>
      <c r="G17" s="26"/>
      <c r="H17" s="26"/>
      <c r="I17" s="26"/>
      <c r="J17" s="26"/>
      <c r="K17" s="51"/>
      <c r="L17" s="52"/>
      <c r="M17" s="29"/>
      <c r="N17" s="255"/>
    </row>
    <row r="18" spans="1:14">
      <c r="A18" s="21" t="s">
        <v>30</v>
      </c>
      <c r="B18" s="22"/>
      <c r="C18" s="49"/>
      <c r="D18" s="53"/>
      <c r="E18" s="25"/>
      <c r="F18" s="25"/>
      <c r="G18" s="26"/>
      <c r="H18" s="26"/>
      <c r="I18" s="26"/>
      <c r="J18" s="26"/>
      <c r="K18" s="51"/>
      <c r="L18" s="52"/>
      <c r="M18" s="29"/>
      <c r="N18" s="255"/>
    </row>
    <row r="19" spans="1:14">
      <c r="A19" s="21" t="s">
        <v>31</v>
      </c>
      <c r="B19" s="22"/>
      <c r="C19" s="49"/>
      <c r="D19" s="53"/>
      <c r="E19" s="25"/>
      <c r="F19" s="25"/>
      <c r="G19" s="26"/>
      <c r="H19" s="26"/>
      <c r="I19" s="26"/>
      <c r="J19" s="26"/>
      <c r="K19" s="51"/>
      <c r="L19" s="52"/>
      <c r="M19" s="29"/>
      <c r="N19" s="255"/>
    </row>
    <row r="20" spans="1:14">
      <c r="A20" s="21" t="s">
        <v>32</v>
      </c>
      <c r="B20" s="22"/>
      <c r="C20" s="49"/>
      <c r="D20" s="53"/>
      <c r="E20" s="25"/>
      <c r="F20" s="25"/>
      <c r="G20" s="26"/>
      <c r="H20" s="26"/>
      <c r="I20" s="26"/>
      <c r="J20" s="26"/>
      <c r="K20" s="51"/>
      <c r="L20" s="52"/>
      <c r="M20" s="29"/>
      <c r="N20" s="255"/>
    </row>
    <row r="21" spans="1:14">
      <c r="A21" s="21" t="s">
        <v>33</v>
      </c>
      <c r="B21" s="22"/>
      <c r="C21" s="49"/>
      <c r="D21" s="53"/>
      <c r="E21" s="25"/>
      <c r="F21" s="25"/>
      <c r="G21" s="26"/>
      <c r="H21" s="26"/>
      <c r="I21" s="26"/>
      <c r="J21" s="26"/>
      <c r="K21" s="51"/>
      <c r="L21" s="52"/>
      <c r="M21" s="29"/>
      <c r="N21" s="255"/>
    </row>
    <row r="22" spans="1:14">
      <c r="A22" s="21" t="s">
        <v>34</v>
      </c>
      <c r="B22" s="22"/>
      <c r="C22" s="49"/>
      <c r="D22" s="53"/>
      <c r="E22" s="25"/>
      <c r="F22" s="25"/>
      <c r="G22" s="26"/>
      <c r="H22" s="26"/>
      <c r="I22" s="26"/>
      <c r="J22" s="26"/>
      <c r="K22" s="51"/>
      <c r="L22" s="52"/>
      <c r="M22" s="29"/>
      <c r="N22" s="255"/>
    </row>
    <row r="23" spans="1:14">
      <c r="A23" s="21" t="s">
        <v>35</v>
      </c>
      <c r="B23" s="22"/>
      <c r="C23" s="49"/>
      <c r="D23" s="53"/>
      <c r="E23" s="25"/>
      <c r="F23" s="25"/>
      <c r="G23" s="26"/>
      <c r="H23" s="26"/>
      <c r="I23" s="26"/>
      <c r="J23" s="26"/>
      <c r="K23" s="51"/>
      <c r="L23" s="52"/>
      <c r="M23" s="29"/>
      <c r="N23" s="255"/>
    </row>
    <row r="24" spans="1:14">
      <c r="A24" s="21" t="s">
        <v>36</v>
      </c>
      <c r="B24" s="22"/>
      <c r="C24" s="49"/>
      <c r="D24" s="53"/>
      <c r="E24" s="25"/>
      <c r="F24" s="25"/>
      <c r="G24" s="26"/>
      <c r="H24" s="26"/>
      <c r="I24" s="26"/>
      <c r="J24" s="26"/>
      <c r="K24" s="51"/>
      <c r="L24" s="52"/>
      <c r="M24" s="29"/>
      <c r="N24" s="255"/>
    </row>
    <row r="25" spans="1:14">
      <c r="A25" s="55" t="s">
        <v>37</v>
      </c>
      <c r="B25" s="56"/>
      <c r="C25" s="57"/>
      <c r="D25" s="58"/>
      <c r="E25" s="59"/>
      <c r="F25" s="59"/>
      <c r="G25" s="60"/>
      <c r="H25" s="60"/>
      <c r="I25" s="60"/>
      <c r="J25" s="60"/>
      <c r="K25" s="61"/>
      <c r="L25" s="62"/>
      <c r="M25" s="63"/>
      <c r="N25" s="255"/>
    </row>
    <row r="26" spans="1:14" ht="15.75" thickBot="1">
      <c r="A26" s="64" t="s">
        <v>38</v>
      </c>
      <c r="B26" s="31"/>
      <c r="C26" s="65"/>
      <c r="D26" s="66"/>
      <c r="E26" s="34"/>
      <c r="F26" s="34"/>
      <c r="G26" s="35"/>
      <c r="H26" s="35"/>
      <c r="I26" s="35"/>
      <c r="J26" s="35"/>
      <c r="K26" s="67"/>
      <c r="L26" s="68"/>
      <c r="M26" s="38"/>
      <c r="N26" s="183"/>
    </row>
    <row r="27" spans="1:14" ht="15.75" thickBot="1">
      <c r="A27" s="69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183"/>
    </row>
    <row r="28" spans="1:14">
      <c r="A28" s="12" t="s">
        <v>39</v>
      </c>
      <c r="B28" s="13"/>
      <c r="C28" s="44"/>
      <c r="D28" s="16"/>
      <c r="E28" s="16"/>
      <c r="F28" s="16"/>
      <c r="G28" s="70"/>
      <c r="H28" s="71"/>
      <c r="I28" s="17"/>
      <c r="J28" s="17"/>
      <c r="K28" s="18"/>
      <c r="L28" s="19"/>
      <c r="M28" s="20"/>
      <c r="N28" s="256" t="s">
        <v>40</v>
      </c>
    </row>
    <row r="29" spans="1:14">
      <c r="A29" s="21" t="s">
        <v>41</v>
      </c>
      <c r="B29" s="22"/>
      <c r="C29" s="49"/>
      <c r="D29" s="25"/>
      <c r="E29" s="53"/>
      <c r="F29" s="25"/>
      <c r="G29" s="26"/>
      <c r="H29" s="26"/>
      <c r="I29" s="26"/>
      <c r="J29" s="26"/>
      <c r="K29" s="27"/>
      <c r="L29" s="28"/>
      <c r="M29" s="29"/>
      <c r="N29" s="257"/>
    </row>
    <row r="30" spans="1:14">
      <c r="A30" s="21" t="s">
        <v>42</v>
      </c>
      <c r="B30" s="22"/>
      <c r="C30" s="49"/>
      <c r="D30" s="25"/>
      <c r="E30" s="53"/>
      <c r="F30" s="25"/>
      <c r="G30" s="26"/>
      <c r="H30" s="26"/>
      <c r="I30" s="26"/>
      <c r="J30" s="26"/>
      <c r="K30" s="27"/>
      <c r="L30" s="28"/>
      <c r="M30" s="29"/>
      <c r="N30" s="257"/>
    </row>
    <row r="31" spans="1:14">
      <c r="A31" s="21" t="s">
        <v>43</v>
      </c>
      <c r="B31" s="22"/>
      <c r="C31" s="49"/>
      <c r="D31" s="25"/>
      <c r="E31" s="53"/>
      <c r="F31" s="25"/>
      <c r="G31" s="26"/>
      <c r="H31" s="26"/>
      <c r="I31" s="26"/>
      <c r="J31" s="26"/>
      <c r="K31" s="27"/>
      <c r="L31" s="28"/>
      <c r="M31" s="29"/>
      <c r="N31" s="257"/>
    </row>
    <row r="32" spans="1:14">
      <c r="A32" s="21" t="s">
        <v>44</v>
      </c>
      <c r="B32" s="22"/>
      <c r="C32" s="49"/>
      <c r="D32" s="25"/>
      <c r="E32" s="25"/>
      <c r="F32" s="25"/>
      <c r="G32" s="26"/>
      <c r="H32" s="26"/>
      <c r="I32" s="50"/>
      <c r="J32" s="26"/>
      <c r="K32" s="27"/>
      <c r="L32" s="28"/>
      <c r="M32" s="29"/>
      <c r="N32" s="257"/>
    </row>
    <row r="33" spans="1:14">
      <c r="A33" s="21" t="s">
        <v>45</v>
      </c>
      <c r="B33" s="22"/>
      <c r="C33" s="49"/>
      <c r="D33" s="50"/>
      <c r="E33" s="25"/>
      <c r="F33" s="25"/>
      <c r="G33" s="26"/>
      <c r="H33" s="26"/>
      <c r="I33" s="26"/>
      <c r="J33" s="26"/>
      <c r="K33" s="27"/>
      <c r="L33" s="28"/>
      <c r="M33" s="29"/>
      <c r="N33" s="257"/>
    </row>
    <row r="34" spans="1:14">
      <c r="A34" s="21" t="s">
        <v>46</v>
      </c>
      <c r="B34" s="22"/>
      <c r="C34" s="49"/>
      <c r="D34" s="50"/>
      <c r="E34" s="25"/>
      <c r="F34" s="25"/>
      <c r="G34" s="26"/>
      <c r="H34" s="26"/>
      <c r="I34" s="26"/>
      <c r="J34" s="26"/>
      <c r="K34" s="27"/>
      <c r="L34" s="28"/>
      <c r="M34" s="29"/>
      <c r="N34" s="257"/>
    </row>
    <row r="35" spans="1:14">
      <c r="A35" s="21" t="s">
        <v>47</v>
      </c>
      <c r="B35" s="22"/>
      <c r="C35" s="49"/>
      <c r="D35" s="50"/>
      <c r="E35" s="25"/>
      <c r="F35" s="25"/>
      <c r="G35" s="26"/>
      <c r="H35" s="26"/>
      <c r="I35" s="26"/>
      <c r="J35" s="26"/>
      <c r="K35" s="27"/>
      <c r="L35" s="28"/>
      <c r="M35" s="29"/>
      <c r="N35" s="257"/>
    </row>
    <row r="36" spans="1:14">
      <c r="A36" s="21" t="s">
        <v>48</v>
      </c>
      <c r="B36" s="22"/>
      <c r="C36" s="49"/>
      <c r="D36" s="25"/>
      <c r="E36" s="25"/>
      <c r="F36" s="25"/>
      <c r="G36" s="26"/>
      <c r="H36" s="50"/>
      <c r="I36" s="26"/>
      <c r="J36" s="26"/>
      <c r="K36" s="27"/>
      <c r="L36" s="28"/>
      <c r="M36" s="29"/>
      <c r="N36" s="257"/>
    </row>
    <row r="37" spans="1:14">
      <c r="A37" s="21" t="s">
        <v>49</v>
      </c>
      <c r="B37" s="22"/>
      <c r="C37" s="49"/>
      <c r="D37" s="53"/>
      <c r="E37" s="25"/>
      <c r="F37" s="25"/>
      <c r="G37" s="26"/>
      <c r="H37" s="26"/>
      <c r="I37" s="26"/>
      <c r="J37" s="26"/>
      <c r="K37" s="27"/>
      <c r="L37" s="28"/>
      <c r="M37" s="29"/>
      <c r="N37" s="257"/>
    </row>
    <row r="38" spans="1:14" s="43" customFormat="1">
      <c r="A38" s="21" t="s">
        <v>50</v>
      </c>
      <c r="B38" s="22"/>
      <c r="C38" s="49"/>
      <c r="D38" s="53"/>
      <c r="E38" s="25"/>
      <c r="F38" s="25"/>
      <c r="G38" s="26"/>
      <c r="H38" s="26"/>
      <c r="I38" s="26"/>
      <c r="J38" s="26"/>
      <c r="K38" s="27"/>
      <c r="L38" s="28"/>
      <c r="M38" s="29"/>
      <c r="N38" s="257"/>
    </row>
    <row r="39" spans="1:14">
      <c r="A39" s="21" t="s">
        <v>51</v>
      </c>
      <c r="B39" s="22"/>
      <c r="C39" s="49"/>
      <c r="D39" s="25"/>
      <c r="E39" s="25"/>
      <c r="F39" s="25"/>
      <c r="G39" s="26"/>
      <c r="H39" s="26"/>
      <c r="I39" s="50"/>
      <c r="J39" s="26"/>
      <c r="K39" s="27"/>
      <c r="L39" s="28"/>
      <c r="M39" s="29"/>
      <c r="N39" s="257"/>
    </row>
    <row r="40" spans="1:14" ht="15.75" thickBot="1">
      <c r="A40" s="72" t="s">
        <v>52</v>
      </c>
      <c r="B40" s="73"/>
      <c r="C40" s="74"/>
      <c r="D40" s="75"/>
      <c r="E40" s="75"/>
      <c r="F40" s="75"/>
      <c r="G40" s="76"/>
      <c r="H40" s="76"/>
      <c r="I40" s="76"/>
      <c r="J40" s="76"/>
      <c r="K40" s="77"/>
      <c r="L40" s="37"/>
      <c r="M40" s="78"/>
      <c r="N40" s="258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80" t="s">
        <v>53</v>
      </c>
      <c r="B42" s="81"/>
      <c r="C42" s="82"/>
      <c r="D42" s="83"/>
      <c r="E42" s="84"/>
      <c r="F42" s="84"/>
      <c r="G42" s="85"/>
      <c r="H42" s="85"/>
      <c r="I42" s="85"/>
      <c r="J42" s="85"/>
      <c r="K42" s="86"/>
      <c r="L42" s="87"/>
      <c r="M42" s="88"/>
      <c r="N42" s="183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83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0</v>
      </c>
      <c r="D44" s="92">
        <f t="shared" si="0"/>
        <v>0</v>
      </c>
      <c r="E44" s="93">
        <f t="shared" si="0"/>
        <v>0</v>
      </c>
      <c r="F44" s="93">
        <f t="shared" si="0"/>
        <v>0</v>
      </c>
      <c r="G44" s="93">
        <f t="shared" si="0"/>
        <v>0</v>
      </c>
      <c r="H44" s="93">
        <f t="shared" si="0"/>
        <v>0</v>
      </c>
      <c r="I44" s="93">
        <f t="shared" si="0"/>
        <v>0</v>
      </c>
      <c r="J44" s="93">
        <f t="shared" si="0"/>
        <v>0</v>
      </c>
      <c r="K44" s="94">
        <f t="shared" si="0"/>
        <v>0</v>
      </c>
      <c r="L44" s="90">
        <f t="shared" si="0"/>
        <v>0</v>
      </c>
      <c r="M44" s="91">
        <f t="shared" si="0"/>
        <v>0</v>
      </c>
      <c r="N44" s="183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83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0</v>
      </c>
      <c r="D46" s="97">
        <f t="shared" si="1"/>
        <v>0</v>
      </c>
      <c r="E46" s="98">
        <f t="shared" si="1"/>
        <v>0</v>
      </c>
      <c r="F46" s="98">
        <f t="shared" si="1"/>
        <v>0</v>
      </c>
      <c r="G46" s="98">
        <f t="shared" si="1"/>
        <v>0</v>
      </c>
      <c r="H46" s="98">
        <f t="shared" si="1"/>
        <v>0</v>
      </c>
      <c r="I46" s="98">
        <f t="shared" si="1"/>
        <v>0</v>
      </c>
      <c r="J46" s="98">
        <f t="shared" si="1"/>
        <v>0</v>
      </c>
      <c r="K46" s="99">
        <f t="shared" si="1"/>
        <v>0</v>
      </c>
      <c r="L46" s="95">
        <f t="shared" si="1"/>
        <v>0</v>
      </c>
      <c r="M46" s="96">
        <f t="shared" si="1"/>
        <v>0</v>
      </c>
      <c r="N46" s="183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83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11.2</v>
      </c>
      <c r="D49" s="110">
        <v>10.9</v>
      </c>
      <c r="E49" s="111">
        <v>10.9</v>
      </c>
      <c r="F49" s="111">
        <v>10.9</v>
      </c>
      <c r="G49" s="111">
        <v>11.1</v>
      </c>
      <c r="H49" s="111">
        <v>11.1</v>
      </c>
      <c r="I49" s="112">
        <v>11.1</v>
      </c>
      <c r="J49" s="112">
        <v>11.1</v>
      </c>
      <c r="K49" s="112">
        <v>11.1</v>
      </c>
      <c r="L49" s="113">
        <v>0</v>
      </c>
      <c r="M49" s="114">
        <v>0</v>
      </c>
      <c r="N49" s="39"/>
    </row>
    <row r="50" spans="1:14" ht="15.75" thickBot="1">
      <c r="A50" s="182"/>
      <c r="B50" s="116"/>
      <c r="C50" s="116"/>
      <c r="D50" s="116"/>
      <c r="E50" s="116"/>
      <c r="F50" s="116"/>
      <c r="G50" s="116"/>
      <c r="H50" s="116"/>
      <c r="I50" s="182"/>
      <c r="J50" s="182"/>
      <c r="K50" s="182"/>
      <c r="L50" s="182"/>
      <c r="M50" s="182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0</v>
      </c>
      <c r="D51" s="119">
        <f t="shared" si="2"/>
        <v>0</v>
      </c>
      <c r="E51" s="120">
        <f t="shared" si="2"/>
        <v>0</v>
      </c>
      <c r="F51" s="120">
        <f t="shared" si="2"/>
        <v>0</v>
      </c>
      <c r="G51" s="120">
        <f t="shared" si="2"/>
        <v>0</v>
      </c>
      <c r="H51" s="120">
        <f t="shared" si="2"/>
        <v>0</v>
      </c>
      <c r="I51" s="120">
        <f t="shared" si="2"/>
        <v>0</v>
      </c>
      <c r="J51" s="120">
        <f t="shared" si="2"/>
        <v>0</v>
      </c>
      <c r="K51" s="121">
        <f t="shared" si="2"/>
        <v>0</v>
      </c>
      <c r="L51" s="117">
        <f t="shared" si="2"/>
        <v>0</v>
      </c>
      <c r="M51" s="122">
        <f t="shared" si="2"/>
        <v>0</v>
      </c>
      <c r="N51" s="123" t="s">
        <v>63</v>
      </c>
    </row>
    <row r="52" spans="1:14" ht="15.75" thickBot="1">
      <c r="A52" s="182"/>
      <c r="B52" s="182"/>
      <c r="C52" s="182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82"/>
      <c r="B55" s="182"/>
      <c r="C55" s="182"/>
      <c r="D55" s="182"/>
      <c r="E55" s="116"/>
      <c r="F55" s="116"/>
      <c r="G55" s="116"/>
      <c r="H55" s="182"/>
      <c r="I55" s="182"/>
      <c r="J55" s="182"/>
      <c r="K55" s="182"/>
      <c r="L55" s="182"/>
      <c r="M55" s="182"/>
      <c r="N55" s="126"/>
    </row>
    <row r="56" spans="1:14" ht="15.75" thickBot="1">
      <c r="A56" s="80" t="s">
        <v>68</v>
      </c>
      <c r="B56" s="134"/>
      <c r="C56" s="135"/>
      <c r="D56" s="136">
        <f>(D46*D54)</f>
        <v>0</v>
      </c>
      <c r="E56" s="137">
        <f>(E46*E54)</f>
        <v>0</v>
      </c>
      <c r="F56" s="137">
        <f>(F46*F54)</f>
        <v>0</v>
      </c>
      <c r="G56" s="137">
        <f>(G46*G54)</f>
        <v>0</v>
      </c>
      <c r="H56" s="137">
        <f t="shared" ref="H56" si="3">(H46*H54)</f>
        <v>0</v>
      </c>
      <c r="I56" s="137">
        <f>(I46*I54)</f>
        <v>0</v>
      </c>
      <c r="J56" s="137">
        <f>(J46*J54)</f>
        <v>0</v>
      </c>
      <c r="K56" s="138">
        <f>(K46*K54)</f>
        <v>0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82"/>
      <c r="B57" s="182"/>
      <c r="C57" s="182"/>
      <c r="D57" s="182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0</v>
      </c>
      <c r="C58" s="237"/>
      <c r="D58" s="142" t="s">
        <v>70</v>
      </c>
      <c r="E58" s="241"/>
      <c r="F58" s="241"/>
      <c r="G58" s="241"/>
      <c r="H58" s="241"/>
      <c r="I58" s="242"/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0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0</v>
      </c>
      <c r="J59" s="227"/>
      <c r="K59" s="227"/>
      <c r="L59" s="227"/>
      <c r="M59" s="227"/>
      <c r="N59" s="227"/>
    </row>
    <row r="60" spans="1:14" ht="15.75" thickBot="1">
      <c r="A60" s="182"/>
      <c r="B60" s="143"/>
      <c r="C60" s="143"/>
      <c r="D60" s="142"/>
      <c r="E60" s="226" t="s">
        <v>73</v>
      </c>
      <c r="F60" s="226"/>
      <c r="G60" s="226"/>
      <c r="H60" s="226"/>
      <c r="I60" s="227">
        <v>0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0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82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0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0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0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82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0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82"/>
      <c r="B67" s="144"/>
      <c r="C67" s="144"/>
      <c r="D67" s="182"/>
      <c r="E67" s="229" t="s">
        <v>84</v>
      </c>
      <c r="F67" s="229"/>
      <c r="G67" s="229"/>
      <c r="H67" s="229"/>
      <c r="I67" s="230">
        <v>0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 t="e">
        <f>(B66/B61)</f>
        <v>#DIV/0!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82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0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0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/>
      <c r="B73" s="235"/>
      <c r="C73" s="235"/>
      <c r="D73" s="182"/>
      <c r="E73" s="229" t="s">
        <v>93</v>
      </c>
      <c r="F73" s="229"/>
      <c r="G73" s="229"/>
      <c r="H73" s="229"/>
      <c r="I73" s="230">
        <v>0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82"/>
      <c r="E74" s="182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82"/>
      <c r="E75" s="229" t="s">
        <v>94</v>
      </c>
      <c r="F75" s="229"/>
      <c r="G75" s="229"/>
      <c r="H75" s="229"/>
      <c r="I75" s="230">
        <f>(I67+I68+I69+I70+I71+I73+I76+I72)</f>
        <v>0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82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82"/>
      <c r="E77" s="182"/>
      <c r="F77" s="150"/>
      <c r="G77" s="180"/>
      <c r="H77" s="180"/>
      <c r="I77" s="181"/>
      <c r="J77" s="181"/>
      <c r="K77" s="181"/>
      <c r="L77" s="181"/>
      <c r="M77" s="181"/>
      <c r="N77" s="153"/>
    </row>
    <row r="78" spans="1:14">
      <c r="A78" s="232"/>
      <c r="B78" s="232"/>
      <c r="C78" s="232"/>
      <c r="D78" s="182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0</v>
      </c>
      <c r="J81" s="227"/>
      <c r="K81" s="227"/>
      <c r="L81" s="227"/>
      <c r="M81" s="227"/>
      <c r="N81" s="227"/>
    </row>
    <row r="82" spans="1:14">
      <c r="A82" s="182"/>
      <c r="B82" s="182"/>
      <c r="C82" s="182"/>
      <c r="D82" s="157"/>
      <c r="E82" s="226" t="s">
        <v>100</v>
      </c>
      <c r="F82" s="226"/>
      <c r="G82" s="226"/>
      <c r="H82" s="226"/>
      <c r="I82" s="227">
        <v>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0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78"/>
      <c r="F85" s="178"/>
      <c r="G85" s="178"/>
      <c r="H85" s="178"/>
      <c r="I85" s="179"/>
      <c r="J85" s="179"/>
      <c r="K85" s="179"/>
      <c r="L85" s="179"/>
      <c r="M85" s="179"/>
      <c r="N85" s="179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0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78"/>
      <c r="F87" s="178"/>
      <c r="G87" s="178"/>
      <c r="H87" s="178"/>
      <c r="I87" s="179"/>
      <c r="J87" s="179"/>
      <c r="K87" s="179"/>
      <c r="L87" s="179"/>
      <c r="M87" s="179"/>
      <c r="N87" s="179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0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>
  <dimension ref="A1:N90"/>
  <sheetViews>
    <sheetView workbookViewId="0">
      <selection sqref="A1:XFD1048576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52" t="s">
        <v>0</v>
      </c>
      <c r="B1" s="1" t="s">
        <v>1</v>
      </c>
      <c r="C1" s="1" t="s">
        <v>2</v>
      </c>
      <c r="D1" s="2" t="s">
        <v>3</v>
      </c>
      <c r="E1" s="2" t="s">
        <v>3</v>
      </c>
      <c r="F1" s="2" t="s">
        <v>3</v>
      </c>
      <c r="G1" s="3" t="s">
        <v>4</v>
      </c>
      <c r="H1" s="3" t="s">
        <v>4</v>
      </c>
      <c r="I1" s="3" t="s">
        <v>4</v>
      </c>
      <c r="J1" s="3" t="s">
        <v>4</v>
      </c>
      <c r="K1" s="3" t="s">
        <v>4</v>
      </c>
      <c r="L1" s="4" t="s">
        <v>4</v>
      </c>
      <c r="M1" s="5" t="s">
        <v>5</v>
      </c>
      <c r="N1" s="254"/>
    </row>
    <row r="2" spans="1:14" ht="15.75" thickBot="1">
      <c r="A2" s="253"/>
      <c r="B2" s="7" t="s">
        <v>6</v>
      </c>
      <c r="C2" s="7" t="s">
        <v>7</v>
      </c>
      <c r="D2" s="8" t="s">
        <v>8</v>
      </c>
      <c r="E2" s="8" t="s">
        <v>8</v>
      </c>
      <c r="F2" s="8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10" t="s">
        <v>14</v>
      </c>
      <c r="M2" s="11" t="s">
        <v>7</v>
      </c>
      <c r="N2" s="254"/>
    </row>
    <row r="3" spans="1:14">
      <c r="A3" s="12" t="s">
        <v>15</v>
      </c>
      <c r="B3" s="13"/>
      <c r="C3" s="14"/>
      <c r="D3" s="15"/>
      <c r="E3" s="16"/>
      <c r="F3" s="16"/>
      <c r="G3" s="17"/>
      <c r="H3" s="17"/>
      <c r="I3" s="17"/>
      <c r="J3" s="17"/>
      <c r="K3" s="18"/>
      <c r="L3" s="19"/>
      <c r="M3" s="20"/>
      <c r="N3" s="254"/>
    </row>
    <row r="4" spans="1:14">
      <c r="A4" s="21" t="s">
        <v>16</v>
      </c>
      <c r="B4" s="22"/>
      <c r="C4" s="23"/>
      <c r="D4" s="24"/>
      <c r="E4" s="25"/>
      <c r="F4" s="25"/>
      <c r="G4" s="26"/>
      <c r="H4" s="26"/>
      <c r="I4" s="26"/>
      <c r="J4" s="26"/>
      <c r="K4" s="27"/>
      <c r="L4" s="28"/>
      <c r="M4" s="29"/>
      <c r="N4" s="254"/>
    </row>
    <row r="5" spans="1:14">
      <c r="A5" s="21" t="s">
        <v>17</v>
      </c>
      <c r="B5" s="22"/>
      <c r="C5" s="23"/>
      <c r="D5" s="24"/>
      <c r="E5" s="25"/>
      <c r="F5" s="25"/>
      <c r="G5" s="26"/>
      <c r="H5" s="26"/>
      <c r="I5" s="26"/>
      <c r="J5" s="26"/>
      <c r="K5" s="27"/>
      <c r="L5" s="28"/>
      <c r="M5" s="29"/>
      <c r="N5" s="254"/>
    </row>
    <row r="6" spans="1:14">
      <c r="A6" s="21" t="s">
        <v>18</v>
      </c>
      <c r="B6" s="22"/>
      <c r="C6" s="23"/>
      <c r="D6" s="24"/>
      <c r="E6" s="25"/>
      <c r="F6" s="25"/>
      <c r="G6" s="26"/>
      <c r="H6" s="26"/>
      <c r="I6" s="26"/>
      <c r="J6" s="26"/>
      <c r="K6" s="27"/>
      <c r="L6" s="28"/>
      <c r="M6" s="29"/>
      <c r="N6" s="254"/>
    </row>
    <row r="7" spans="1:14">
      <c r="A7" s="21" t="s">
        <v>19</v>
      </c>
      <c r="B7" s="22"/>
      <c r="C7" s="23"/>
      <c r="D7" s="24"/>
      <c r="E7" s="25"/>
      <c r="F7" s="25"/>
      <c r="G7" s="26"/>
      <c r="H7" s="26"/>
      <c r="I7" s="26"/>
      <c r="J7" s="26"/>
      <c r="K7" s="27"/>
      <c r="L7" s="28"/>
      <c r="M7" s="29"/>
      <c r="N7" s="254"/>
    </row>
    <row r="8" spans="1:14" ht="15.75" thickBot="1">
      <c r="A8" s="30" t="s">
        <v>20</v>
      </c>
      <c r="B8" s="31"/>
      <c r="C8" s="32"/>
      <c r="D8" s="33"/>
      <c r="E8" s="34"/>
      <c r="F8" s="34"/>
      <c r="G8" s="35"/>
      <c r="H8" s="35"/>
      <c r="I8" s="35"/>
      <c r="J8" s="35"/>
      <c r="K8" s="36"/>
      <c r="L8" s="37"/>
      <c r="M8" s="38"/>
      <c r="N8" s="39"/>
    </row>
    <row r="9" spans="1:14" s="43" customFormat="1" ht="15.75" thickBot="1">
      <c r="A9" s="40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183"/>
    </row>
    <row r="10" spans="1:14">
      <c r="A10" s="12" t="s">
        <v>21</v>
      </c>
      <c r="B10" s="13"/>
      <c r="C10" s="44"/>
      <c r="D10" s="16"/>
      <c r="E10" s="16"/>
      <c r="F10" s="16"/>
      <c r="G10" s="17"/>
      <c r="H10" s="17"/>
      <c r="I10" s="45"/>
      <c r="J10" s="17"/>
      <c r="K10" s="46"/>
      <c r="L10" s="47"/>
      <c r="M10" s="20"/>
      <c r="N10" s="255" t="s">
        <v>22</v>
      </c>
    </row>
    <row r="11" spans="1:14">
      <c r="A11" s="21" t="s">
        <v>23</v>
      </c>
      <c r="B11" s="22"/>
      <c r="C11" s="49"/>
      <c r="D11" s="25"/>
      <c r="E11" s="25"/>
      <c r="F11" s="25"/>
      <c r="G11" s="26"/>
      <c r="H11" s="26"/>
      <c r="I11" s="50"/>
      <c r="J11" s="26"/>
      <c r="K11" s="51"/>
      <c r="L11" s="52"/>
      <c r="M11" s="29"/>
      <c r="N11" s="255"/>
    </row>
    <row r="12" spans="1:14">
      <c r="A12" s="21" t="s">
        <v>24</v>
      </c>
      <c r="B12" s="22"/>
      <c r="C12" s="49"/>
      <c r="D12" s="25"/>
      <c r="E12" s="25"/>
      <c r="F12" s="25"/>
      <c r="G12" s="26"/>
      <c r="H12" s="26"/>
      <c r="I12" s="26"/>
      <c r="J12" s="50"/>
      <c r="K12" s="51"/>
      <c r="L12" s="52"/>
      <c r="M12" s="29"/>
      <c r="N12" s="255"/>
    </row>
    <row r="13" spans="1:14">
      <c r="A13" s="21" t="s">
        <v>25</v>
      </c>
      <c r="B13" s="22"/>
      <c r="C13" s="49"/>
      <c r="D13" s="25"/>
      <c r="E13" s="25"/>
      <c r="F13" s="53"/>
      <c r="G13" s="26"/>
      <c r="H13" s="26"/>
      <c r="I13" s="26"/>
      <c r="J13" s="26"/>
      <c r="K13" s="51"/>
      <c r="L13" s="52"/>
      <c r="M13" s="29"/>
      <c r="N13" s="255"/>
    </row>
    <row r="14" spans="1:14">
      <c r="A14" s="21" t="s">
        <v>26</v>
      </c>
      <c r="B14" s="22"/>
      <c r="C14" s="49"/>
      <c r="D14" s="25"/>
      <c r="E14" s="25"/>
      <c r="F14" s="53"/>
      <c r="G14" s="26"/>
      <c r="H14" s="26"/>
      <c r="I14" s="26"/>
      <c r="J14" s="26"/>
      <c r="K14" s="51"/>
      <c r="L14" s="52"/>
      <c r="M14" s="29"/>
      <c r="N14" s="255"/>
    </row>
    <row r="15" spans="1:14">
      <c r="A15" s="21" t="s">
        <v>27</v>
      </c>
      <c r="B15" s="22"/>
      <c r="C15" s="49"/>
      <c r="D15" s="25"/>
      <c r="E15" s="25"/>
      <c r="F15" s="54"/>
      <c r="G15" s="26"/>
      <c r="H15" s="26"/>
      <c r="I15" s="50"/>
      <c r="J15" s="26"/>
      <c r="K15" s="51"/>
      <c r="L15" s="52"/>
      <c r="M15" s="29"/>
      <c r="N15" s="255"/>
    </row>
    <row r="16" spans="1:14">
      <c r="A16" s="21" t="s">
        <v>28</v>
      </c>
      <c r="B16" s="22"/>
      <c r="C16" s="49"/>
      <c r="D16" s="53"/>
      <c r="E16" s="25"/>
      <c r="F16" s="25"/>
      <c r="G16" s="26"/>
      <c r="H16" s="26"/>
      <c r="I16" s="26"/>
      <c r="J16" s="26"/>
      <c r="K16" s="51"/>
      <c r="L16" s="52"/>
      <c r="M16" s="29"/>
      <c r="N16" s="255"/>
    </row>
    <row r="17" spans="1:14">
      <c r="A17" s="21" t="s">
        <v>29</v>
      </c>
      <c r="B17" s="22"/>
      <c r="C17" s="49"/>
      <c r="D17" s="53"/>
      <c r="E17" s="25"/>
      <c r="F17" s="25"/>
      <c r="G17" s="26"/>
      <c r="H17" s="26"/>
      <c r="I17" s="26"/>
      <c r="J17" s="26"/>
      <c r="K17" s="51"/>
      <c r="L17" s="52"/>
      <c r="M17" s="29"/>
      <c r="N17" s="255"/>
    </row>
    <row r="18" spans="1:14">
      <c r="A18" s="21" t="s">
        <v>30</v>
      </c>
      <c r="B18" s="22"/>
      <c r="C18" s="49"/>
      <c r="D18" s="53"/>
      <c r="E18" s="25"/>
      <c r="F18" s="25"/>
      <c r="G18" s="26"/>
      <c r="H18" s="26"/>
      <c r="I18" s="26"/>
      <c r="J18" s="26"/>
      <c r="K18" s="51"/>
      <c r="L18" s="52"/>
      <c r="M18" s="29"/>
      <c r="N18" s="255"/>
    </row>
    <row r="19" spans="1:14">
      <c r="A19" s="21" t="s">
        <v>31</v>
      </c>
      <c r="B19" s="22"/>
      <c r="C19" s="49"/>
      <c r="D19" s="53"/>
      <c r="E19" s="25"/>
      <c r="F19" s="25"/>
      <c r="G19" s="26"/>
      <c r="H19" s="26"/>
      <c r="I19" s="26"/>
      <c r="J19" s="26"/>
      <c r="K19" s="51"/>
      <c r="L19" s="52"/>
      <c r="M19" s="29"/>
      <c r="N19" s="255"/>
    </row>
    <row r="20" spans="1:14">
      <c r="A20" s="21" t="s">
        <v>32</v>
      </c>
      <c r="B20" s="22"/>
      <c r="C20" s="49"/>
      <c r="D20" s="53"/>
      <c r="E20" s="25"/>
      <c r="F20" s="25"/>
      <c r="G20" s="26"/>
      <c r="H20" s="26"/>
      <c r="I20" s="26"/>
      <c r="J20" s="26"/>
      <c r="K20" s="51"/>
      <c r="L20" s="52"/>
      <c r="M20" s="29"/>
      <c r="N20" s="255"/>
    </row>
    <row r="21" spans="1:14">
      <c r="A21" s="21" t="s">
        <v>33</v>
      </c>
      <c r="B21" s="22"/>
      <c r="C21" s="49"/>
      <c r="D21" s="53"/>
      <c r="E21" s="25"/>
      <c r="F21" s="25"/>
      <c r="G21" s="26"/>
      <c r="H21" s="26"/>
      <c r="I21" s="26"/>
      <c r="J21" s="26"/>
      <c r="K21" s="51"/>
      <c r="L21" s="52"/>
      <c r="M21" s="29"/>
      <c r="N21" s="255"/>
    </row>
    <row r="22" spans="1:14">
      <c r="A22" s="21" t="s">
        <v>34</v>
      </c>
      <c r="B22" s="22"/>
      <c r="C22" s="49"/>
      <c r="D22" s="53"/>
      <c r="E22" s="25"/>
      <c r="F22" s="25"/>
      <c r="G22" s="26"/>
      <c r="H22" s="26"/>
      <c r="I22" s="26"/>
      <c r="J22" s="26"/>
      <c r="K22" s="51"/>
      <c r="L22" s="52"/>
      <c r="M22" s="29"/>
      <c r="N22" s="255"/>
    </row>
    <row r="23" spans="1:14">
      <c r="A23" s="21" t="s">
        <v>35</v>
      </c>
      <c r="B23" s="22"/>
      <c r="C23" s="49"/>
      <c r="D23" s="53"/>
      <c r="E23" s="25"/>
      <c r="F23" s="25"/>
      <c r="G23" s="26"/>
      <c r="H23" s="26"/>
      <c r="I23" s="26"/>
      <c r="J23" s="26"/>
      <c r="K23" s="51"/>
      <c r="L23" s="52"/>
      <c r="M23" s="29"/>
      <c r="N23" s="255"/>
    </row>
    <row r="24" spans="1:14">
      <c r="A24" s="21" t="s">
        <v>36</v>
      </c>
      <c r="B24" s="22"/>
      <c r="C24" s="49"/>
      <c r="D24" s="53"/>
      <c r="E24" s="25"/>
      <c r="F24" s="25"/>
      <c r="G24" s="26"/>
      <c r="H24" s="26"/>
      <c r="I24" s="26"/>
      <c r="J24" s="26"/>
      <c r="K24" s="51"/>
      <c r="L24" s="52"/>
      <c r="M24" s="29"/>
      <c r="N24" s="255"/>
    </row>
    <row r="25" spans="1:14">
      <c r="A25" s="55" t="s">
        <v>37</v>
      </c>
      <c r="B25" s="56"/>
      <c r="C25" s="57"/>
      <c r="D25" s="58"/>
      <c r="E25" s="59"/>
      <c r="F25" s="59"/>
      <c r="G25" s="60"/>
      <c r="H25" s="60"/>
      <c r="I25" s="60"/>
      <c r="J25" s="60"/>
      <c r="K25" s="61"/>
      <c r="L25" s="62"/>
      <c r="M25" s="63"/>
      <c r="N25" s="255"/>
    </row>
    <row r="26" spans="1:14" ht="15.75" thickBot="1">
      <c r="A26" s="64" t="s">
        <v>38</v>
      </c>
      <c r="B26" s="31"/>
      <c r="C26" s="65"/>
      <c r="D26" s="66"/>
      <c r="E26" s="34"/>
      <c r="F26" s="34"/>
      <c r="G26" s="35"/>
      <c r="H26" s="35"/>
      <c r="I26" s="35"/>
      <c r="J26" s="35"/>
      <c r="K26" s="67"/>
      <c r="L26" s="68"/>
      <c r="M26" s="38"/>
      <c r="N26" s="183"/>
    </row>
    <row r="27" spans="1:14" ht="15.75" thickBot="1">
      <c r="A27" s="69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183"/>
    </row>
    <row r="28" spans="1:14">
      <c r="A28" s="12" t="s">
        <v>39</v>
      </c>
      <c r="B28" s="13"/>
      <c r="C28" s="44"/>
      <c r="D28" s="16"/>
      <c r="E28" s="16"/>
      <c r="F28" s="16"/>
      <c r="G28" s="70"/>
      <c r="H28" s="71"/>
      <c r="I28" s="17"/>
      <c r="J28" s="17"/>
      <c r="K28" s="18"/>
      <c r="L28" s="19"/>
      <c r="M28" s="20"/>
      <c r="N28" s="256" t="s">
        <v>40</v>
      </c>
    </row>
    <row r="29" spans="1:14">
      <c r="A29" s="21" t="s">
        <v>41</v>
      </c>
      <c r="B29" s="22"/>
      <c r="C29" s="49"/>
      <c r="D29" s="25"/>
      <c r="E29" s="53"/>
      <c r="F29" s="25"/>
      <c r="G29" s="26"/>
      <c r="H29" s="26"/>
      <c r="I29" s="26"/>
      <c r="J29" s="26"/>
      <c r="K29" s="27"/>
      <c r="L29" s="28"/>
      <c r="M29" s="29"/>
      <c r="N29" s="257"/>
    </row>
    <row r="30" spans="1:14">
      <c r="A30" s="21" t="s">
        <v>42</v>
      </c>
      <c r="B30" s="22"/>
      <c r="C30" s="49"/>
      <c r="D30" s="25"/>
      <c r="E30" s="53"/>
      <c r="F30" s="25"/>
      <c r="G30" s="26"/>
      <c r="H30" s="26"/>
      <c r="I30" s="26"/>
      <c r="J30" s="26"/>
      <c r="K30" s="27"/>
      <c r="L30" s="28"/>
      <c r="M30" s="29"/>
      <c r="N30" s="257"/>
    </row>
    <row r="31" spans="1:14">
      <c r="A31" s="21" t="s">
        <v>43</v>
      </c>
      <c r="B31" s="22"/>
      <c r="C31" s="49"/>
      <c r="D31" s="25"/>
      <c r="E31" s="53"/>
      <c r="F31" s="25"/>
      <c r="G31" s="26"/>
      <c r="H31" s="26"/>
      <c r="I31" s="26"/>
      <c r="J31" s="26"/>
      <c r="K31" s="27"/>
      <c r="L31" s="28"/>
      <c r="M31" s="29"/>
      <c r="N31" s="257"/>
    </row>
    <row r="32" spans="1:14">
      <c r="A32" s="21" t="s">
        <v>44</v>
      </c>
      <c r="B32" s="22"/>
      <c r="C32" s="49"/>
      <c r="D32" s="25"/>
      <c r="E32" s="25"/>
      <c r="F32" s="25"/>
      <c r="G32" s="26"/>
      <c r="H32" s="26"/>
      <c r="I32" s="50"/>
      <c r="J32" s="26"/>
      <c r="K32" s="27"/>
      <c r="L32" s="28"/>
      <c r="M32" s="29"/>
      <c r="N32" s="257"/>
    </row>
    <row r="33" spans="1:14">
      <c r="A33" s="21" t="s">
        <v>45</v>
      </c>
      <c r="B33" s="22"/>
      <c r="C33" s="49"/>
      <c r="D33" s="50"/>
      <c r="E33" s="25"/>
      <c r="F33" s="25"/>
      <c r="G33" s="26"/>
      <c r="H33" s="26"/>
      <c r="I33" s="26"/>
      <c r="J33" s="26"/>
      <c r="K33" s="27"/>
      <c r="L33" s="28"/>
      <c r="M33" s="29"/>
      <c r="N33" s="257"/>
    </row>
    <row r="34" spans="1:14">
      <c r="A34" s="21" t="s">
        <v>46</v>
      </c>
      <c r="B34" s="22"/>
      <c r="C34" s="49"/>
      <c r="D34" s="50"/>
      <c r="E34" s="25"/>
      <c r="F34" s="25"/>
      <c r="G34" s="26"/>
      <c r="H34" s="26"/>
      <c r="I34" s="26"/>
      <c r="J34" s="26"/>
      <c r="K34" s="27"/>
      <c r="L34" s="28"/>
      <c r="M34" s="29"/>
      <c r="N34" s="257"/>
    </row>
    <row r="35" spans="1:14">
      <c r="A35" s="21" t="s">
        <v>47</v>
      </c>
      <c r="B35" s="22"/>
      <c r="C35" s="49"/>
      <c r="D35" s="50"/>
      <c r="E35" s="25"/>
      <c r="F35" s="25"/>
      <c r="G35" s="26"/>
      <c r="H35" s="26"/>
      <c r="I35" s="26"/>
      <c r="J35" s="26"/>
      <c r="K35" s="27"/>
      <c r="L35" s="28"/>
      <c r="M35" s="29"/>
      <c r="N35" s="257"/>
    </row>
    <row r="36" spans="1:14">
      <c r="A36" s="21" t="s">
        <v>48</v>
      </c>
      <c r="B36" s="22"/>
      <c r="C36" s="49"/>
      <c r="D36" s="25"/>
      <c r="E36" s="25"/>
      <c r="F36" s="25"/>
      <c r="G36" s="26"/>
      <c r="H36" s="50"/>
      <c r="I36" s="26"/>
      <c r="J36" s="26"/>
      <c r="K36" s="27"/>
      <c r="L36" s="28"/>
      <c r="M36" s="29"/>
      <c r="N36" s="257"/>
    </row>
    <row r="37" spans="1:14">
      <c r="A37" s="21" t="s">
        <v>49</v>
      </c>
      <c r="B37" s="22"/>
      <c r="C37" s="49"/>
      <c r="D37" s="53"/>
      <c r="E37" s="25"/>
      <c r="F37" s="25"/>
      <c r="G37" s="26"/>
      <c r="H37" s="26"/>
      <c r="I37" s="26"/>
      <c r="J37" s="26"/>
      <c r="K37" s="27"/>
      <c r="L37" s="28"/>
      <c r="M37" s="29"/>
      <c r="N37" s="257"/>
    </row>
    <row r="38" spans="1:14" s="43" customFormat="1">
      <c r="A38" s="21" t="s">
        <v>50</v>
      </c>
      <c r="B38" s="22"/>
      <c r="C38" s="49"/>
      <c r="D38" s="53"/>
      <c r="E38" s="25"/>
      <c r="F38" s="25"/>
      <c r="G38" s="26"/>
      <c r="H38" s="26"/>
      <c r="I38" s="26"/>
      <c r="J38" s="26"/>
      <c r="K38" s="27"/>
      <c r="L38" s="28"/>
      <c r="M38" s="29"/>
      <c r="N38" s="257"/>
    </row>
    <row r="39" spans="1:14">
      <c r="A39" s="21" t="s">
        <v>51</v>
      </c>
      <c r="B39" s="22"/>
      <c r="C39" s="49"/>
      <c r="D39" s="25"/>
      <c r="E39" s="25"/>
      <c r="F39" s="25"/>
      <c r="G39" s="26"/>
      <c r="H39" s="26"/>
      <c r="I39" s="50"/>
      <c r="J39" s="26"/>
      <c r="K39" s="27"/>
      <c r="L39" s="28"/>
      <c r="M39" s="29"/>
      <c r="N39" s="257"/>
    </row>
    <row r="40" spans="1:14" ht="15.75" thickBot="1">
      <c r="A40" s="72" t="s">
        <v>52</v>
      </c>
      <c r="B40" s="73"/>
      <c r="C40" s="74"/>
      <c r="D40" s="75"/>
      <c r="E40" s="75"/>
      <c r="F40" s="75"/>
      <c r="G40" s="76"/>
      <c r="H40" s="76"/>
      <c r="I40" s="76"/>
      <c r="J40" s="76"/>
      <c r="K40" s="77"/>
      <c r="L40" s="37"/>
      <c r="M40" s="78"/>
      <c r="N40" s="258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80" t="s">
        <v>53</v>
      </c>
      <c r="B42" s="81"/>
      <c r="C42" s="82"/>
      <c r="D42" s="83"/>
      <c r="E42" s="84"/>
      <c r="F42" s="84"/>
      <c r="G42" s="85"/>
      <c r="H42" s="85"/>
      <c r="I42" s="85"/>
      <c r="J42" s="85"/>
      <c r="K42" s="86"/>
      <c r="L42" s="87"/>
      <c r="M42" s="88"/>
      <c r="N42" s="183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183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0</v>
      </c>
      <c r="D44" s="92">
        <f t="shared" si="0"/>
        <v>0</v>
      </c>
      <c r="E44" s="93">
        <f t="shared" si="0"/>
        <v>0</v>
      </c>
      <c r="F44" s="93">
        <f t="shared" si="0"/>
        <v>0</v>
      </c>
      <c r="G44" s="93">
        <f t="shared" si="0"/>
        <v>0</v>
      </c>
      <c r="H44" s="93">
        <f t="shared" si="0"/>
        <v>0</v>
      </c>
      <c r="I44" s="93">
        <f t="shared" si="0"/>
        <v>0</v>
      </c>
      <c r="J44" s="93">
        <f t="shared" si="0"/>
        <v>0</v>
      </c>
      <c r="K44" s="94">
        <f t="shared" si="0"/>
        <v>0</v>
      </c>
      <c r="L44" s="90">
        <f t="shared" si="0"/>
        <v>0</v>
      </c>
      <c r="M44" s="91">
        <f t="shared" si="0"/>
        <v>0</v>
      </c>
      <c r="N44" s="183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183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0</v>
      </c>
      <c r="D46" s="97">
        <f t="shared" si="1"/>
        <v>0</v>
      </c>
      <c r="E46" s="98">
        <f t="shared" si="1"/>
        <v>0</v>
      </c>
      <c r="F46" s="98">
        <f t="shared" si="1"/>
        <v>0</v>
      </c>
      <c r="G46" s="98">
        <f t="shared" si="1"/>
        <v>0</v>
      </c>
      <c r="H46" s="98">
        <f t="shared" si="1"/>
        <v>0</v>
      </c>
      <c r="I46" s="98">
        <f t="shared" si="1"/>
        <v>0</v>
      </c>
      <c r="J46" s="98">
        <f t="shared" si="1"/>
        <v>0</v>
      </c>
      <c r="K46" s="99">
        <f t="shared" si="1"/>
        <v>0</v>
      </c>
      <c r="L46" s="95">
        <f t="shared" si="1"/>
        <v>0</v>
      </c>
      <c r="M46" s="96">
        <f t="shared" si="1"/>
        <v>0</v>
      </c>
      <c r="N46" s="183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183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11.2</v>
      </c>
      <c r="D49" s="110">
        <v>10.9</v>
      </c>
      <c r="E49" s="111">
        <v>10.9</v>
      </c>
      <c r="F49" s="111">
        <v>10.9</v>
      </c>
      <c r="G49" s="111">
        <v>11.1</v>
      </c>
      <c r="H49" s="111">
        <v>11.1</v>
      </c>
      <c r="I49" s="112">
        <v>11.1</v>
      </c>
      <c r="J49" s="112">
        <v>11.1</v>
      </c>
      <c r="K49" s="112">
        <v>11.1</v>
      </c>
      <c r="L49" s="113">
        <v>0</v>
      </c>
      <c r="M49" s="114">
        <v>0</v>
      </c>
      <c r="N49" s="39"/>
    </row>
    <row r="50" spans="1:14" ht="15.75" thickBot="1">
      <c r="A50" s="182"/>
      <c r="B50" s="116"/>
      <c r="C50" s="116"/>
      <c r="D50" s="116"/>
      <c r="E50" s="116"/>
      <c r="F50" s="116"/>
      <c r="G50" s="116"/>
      <c r="H50" s="116"/>
      <c r="I50" s="182"/>
      <c r="J50" s="182"/>
      <c r="K50" s="182"/>
      <c r="L50" s="182"/>
      <c r="M50" s="182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0</v>
      </c>
      <c r="D51" s="119">
        <f t="shared" si="2"/>
        <v>0</v>
      </c>
      <c r="E51" s="120">
        <f t="shared" si="2"/>
        <v>0</v>
      </c>
      <c r="F51" s="120">
        <f t="shared" si="2"/>
        <v>0</v>
      </c>
      <c r="G51" s="120">
        <f t="shared" si="2"/>
        <v>0</v>
      </c>
      <c r="H51" s="120">
        <f t="shared" si="2"/>
        <v>0</v>
      </c>
      <c r="I51" s="120">
        <f t="shared" si="2"/>
        <v>0</v>
      </c>
      <c r="J51" s="120">
        <f t="shared" si="2"/>
        <v>0</v>
      </c>
      <c r="K51" s="121">
        <f t="shared" si="2"/>
        <v>0</v>
      </c>
      <c r="L51" s="117">
        <f t="shared" si="2"/>
        <v>0</v>
      </c>
      <c r="M51" s="122">
        <f t="shared" si="2"/>
        <v>0</v>
      </c>
      <c r="N51" s="123" t="s">
        <v>63</v>
      </c>
    </row>
    <row r="52" spans="1:14" ht="15.75" thickBot="1">
      <c r="A52" s="182"/>
      <c r="B52" s="182"/>
      <c r="C52" s="182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82"/>
      <c r="B55" s="182"/>
      <c r="C55" s="182"/>
      <c r="D55" s="182"/>
      <c r="E55" s="116"/>
      <c r="F55" s="116"/>
      <c r="G55" s="116"/>
      <c r="H55" s="182"/>
      <c r="I55" s="182"/>
      <c r="J55" s="182"/>
      <c r="K55" s="182"/>
      <c r="L55" s="182"/>
      <c r="M55" s="182"/>
      <c r="N55" s="126"/>
    </row>
    <row r="56" spans="1:14" ht="15.75" thickBot="1">
      <c r="A56" s="80" t="s">
        <v>68</v>
      </c>
      <c r="B56" s="134"/>
      <c r="C56" s="135"/>
      <c r="D56" s="136">
        <f>(D46*D54)</f>
        <v>0</v>
      </c>
      <c r="E56" s="137">
        <f>(E46*E54)</f>
        <v>0</v>
      </c>
      <c r="F56" s="137">
        <f>(F46*F54)</f>
        <v>0</v>
      </c>
      <c r="G56" s="137">
        <f>(G46*G54)</f>
        <v>0</v>
      </c>
      <c r="H56" s="137">
        <f t="shared" ref="H56" si="3">(H46*H54)</f>
        <v>0</v>
      </c>
      <c r="I56" s="137">
        <f>(I46*I54)</f>
        <v>0</v>
      </c>
      <c r="J56" s="137">
        <f>(J46*J54)</f>
        <v>0</v>
      </c>
      <c r="K56" s="138">
        <f>(K46*K54)</f>
        <v>0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82"/>
      <c r="B57" s="182"/>
      <c r="C57" s="182"/>
      <c r="D57" s="182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0</v>
      </c>
      <c r="C58" s="237"/>
      <c r="D58" s="142" t="s">
        <v>70</v>
      </c>
      <c r="E58" s="241"/>
      <c r="F58" s="241"/>
      <c r="G58" s="241"/>
      <c r="H58" s="241"/>
      <c r="I58" s="242"/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0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0</v>
      </c>
      <c r="J59" s="227"/>
      <c r="K59" s="227"/>
      <c r="L59" s="227"/>
      <c r="M59" s="227"/>
      <c r="N59" s="227"/>
    </row>
    <row r="60" spans="1:14" ht="15.75" thickBot="1">
      <c r="A60" s="182"/>
      <c r="B60" s="143"/>
      <c r="C60" s="143"/>
      <c r="D60" s="142"/>
      <c r="E60" s="226" t="s">
        <v>73</v>
      </c>
      <c r="F60" s="226"/>
      <c r="G60" s="226"/>
      <c r="H60" s="226"/>
      <c r="I60" s="227">
        <v>0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0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82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0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0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0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82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0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82"/>
      <c r="B67" s="144"/>
      <c r="C67" s="144"/>
      <c r="D67" s="182"/>
      <c r="E67" s="229" t="s">
        <v>84</v>
      </c>
      <c r="F67" s="229"/>
      <c r="G67" s="229"/>
      <c r="H67" s="229"/>
      <c r="I67" s="230">
        <v>0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 t="e">
        <f>(B66/B61)</f>
        <v>#DIV/0!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82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0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0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/>
      <c r="B73" s="235"/>
      <c r="C73" s="235"/>
      <c r="D73" s="182"/>
      <c r="E73" s="229" t="s">
        <v>93</v>
      </c>
      <c r="F73" s="229"/>
      <c r="G73" s="229"/>
      <c r="H73" s="229"/>
      <c r="I73" s="230">
        <v>0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82"/>
      <c r="E74" s="182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82"/>
      <c r="E75" s="229" t="s">
        <v>94</v>
      </c>
      <c r="F75" s="229"/>
      <c r="G75" s="229"/>
      <c r="H75" s="229"/>
      <c r="I75" s="230">
        <f>(I67+I68+I69+I70+I71+I73+I76+I72)</f>
        <v>0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82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82"/>
      <c r="E77" s="182"/>
      <c r="F77" s="150"/>
      <c r="G77" s="180"/>
      <c r="H77" s="180"/>
      <c r="I77" s="181"/>
      <c r="J77" s="181"/>
      <c r="K77" s="181"/>
      <c r="L77" s="181"/>
      <c r="M77" s="181"/>
      <c r="N77" s="153"/>
    </row>
    <row r="78" spans="1:14">
      <c r="A78" s="232"/>
      <c r="B78" s="232"/>
      <c r="C78" s="232"/>
      <c r="D78" s="182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0</v>
      </c>
      <c r="J81" s="227"/>
      <c r="K81" s="227"/>
      <c r="L81" s="227"/>
      <c r="M81" s="227"/>
      <c r="N81" s="227"/>
    </row>
    <row r="82" spans="1:14">
      <c r="A82" s="182"/>
      <c r="B82" s="182"/>
      <c r="C82" s="182"/>
      <c r="D82" s="157"/>
      <c r="E82" s="226" t="s">
        <v>100</v>
      </c>
      <c r="F82" s="226"/>
      <c r="G82" s="226"/>
      <c r="H82" s="226"/>
      <c r="I82" s="227">
        <v>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0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78"/>
      <c r="F85" s="178"/>
      <c r="G85" s="178"/>
      <c r="H85" s="178"/>
      <c r="I85" s="179"/>
      <c r="J85" s="179"/>
      <c r="K85" s="179"/>
      <c r="L85" s="179"/>
      <c r="M85" s="179"/>
      <c r="N85" s="179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0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78"/>
      <c r="F87" s="178"/>
      <c r="G87" s="178"/>
      <c r="H87" s="178"/>
      <c r="I87" s="179"/>
      <c r="J87" s="179"/>
      <c r="K87" s="179"/>
      <c r="L87" s="179"/>
      <c r="M87" s="179"/>
      <c r="N87" s="179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0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112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2105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21272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3531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4307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2483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5461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2108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1655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1956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417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302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748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165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133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192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218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118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350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126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79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148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361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517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759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100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306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149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857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0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126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125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760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164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212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833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4631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53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/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8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39159</v>
      </c>
      <c r="D44" s="92">
        <f t="shared" si="0"/>
        <v>3034</v>
      </c>
      <c r="E44" s="93">
        <f t="shared" si="0"/>
        <v>555</v>
      </c>
      <c r="F44" s="93">
        <f t="shared" si="0"/>
        <v>719</v>
      </c>
      <c r="G44" s="93">
        <f t="shared" si="0"/>
        <v>1519</v>
      </c>
      <c r="H44" s="93">
        <f t="shared" si="0"/>
        <v>1655</v>
      </c>
      <c r="I44" s="93">
        <f t="shared" si="0"/>
        <v>2438</v>
      </c>
      <c r="J44" s="93">
        <f t="shared" si="0"/>
        <v>4064</v>
      </c>
      <c r="K44" s="94">
        <f t="shared" si="0"/>
        <v>4631</v>
      </c>
      <c r="L44" s="90">
        <f t="shared" si="0"/>
        <v>0</v>
      </c>
      <c r="M44" s="91">
        <f t="shared" si="0"/>
        <v>0</v>
      </c>
      <c r="N44" s="48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48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39159</v>
      </c>
      <c r="D46" s="97">
        <f t="shared" si="1"/>
        <v>3034</v>
      </c>
      <c r="E46" s="98">
        <f t="shared" si="1"/>
        <v>555</v>
      </c>
      <c r="F46" s="98">
        <f t="shared" si="1"/>
        <v>719</v>
      </c>
      <c r="G46" s="98">
        <f t="shared" si="1"/>
        <v>1519</v>
      </c>
      <c r="H46" s="98">
        <f t="shared" si="1"/>
        <v>1655</v>
      </c>
      <c r="I46" s="98">
        <f t="shared" si="1"/>
        <v>2438</v>
      </c>
      <c r="J46" s="98">
        <f t="shared" si="1"/>
        <v>4064</v>
      </c>
      <c r="K46" s="99">
        <f t="shared" si="1"/>
        <v>4631</v>
      </c>
      <c r="L46" s="95">
        <f t="shared" si="1"/>
        <v>0</v>
      </c>
      <c r="M46" s="96">
        <f t="shared" si="1"/>
        <v>0</v>
      </c>
      <c r="N46" s="48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8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0</v>
      </c>
      <c r="M49" s="114">
        <v>0</v>
      </c>
      <c r="N49" s="39"/>
    </row>
    <row r="50" spans="1:14" ht="15.75" thickBot="1">
      <c r="A50" s="154"/>
      <c r="B50" s="116"/>
      <c r="C50" s="116"/>
      <c r="D50" s="116"/>
      <c r="E50" s="116"/>
      <c r="F50" s="116"/>
      <c r="G50" s="116"/>
      <c r="H50" s="116"/>
      <c r="I50" s="154"/>
      <c r="J50" s="154"/>
      <c r="K50" s="154"/>
      <c r="L50" s="154"/>
      <c r="M50" s="154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411169.5</v>
      </c>
      <c r="D51" s="119">
        <f t="shared" si="2"/>
        <v>30946.799999999999</v>
      </c>
      <c r="E51" s="120">
        <f t="shared" si="2"/>
        <v>5661</v>
      </c>
      <c r="F51" s="120">
        <f t="shared" si="2"/>
        <v>7333.7999999999993</v>
      </c>
      <c r="G51" s="120">
        <f t="shared" si="2"/>
        <v>15645.7</v>
      </c>
      <c r="H51" s="120">
        <f t="shared" si="2"/>
        <v>17377.5</v>
      </c>
      <c r="I51" s="120">
        <f t="shared" si="2"/>
        <v>25355.200000000001</v>
      </c>
      <c r="J51" s="120">
        <f t="shared" si="2"/>
        <v>43078.400000000001</v>
      </c>
      <c r="K51" s="121">
        <f t="shared" si="2"/>
        <v>48162.400000000001</v>
      </c>
      <c r="L51" s="117">
        <f t="shared" si="2"/>
        <v>0</v>
      </c>
      <c r="M51" s="122">
        <f t="shared" si="2"/>
        <v>0</v>
      </c>
      <c r="N51" s="123" t="s">
        <v>63</v>
      </c>
    </row>
    <row r="52" spans="1:14" ht="15.75" thickBot="1">
      <c r="A52" s="154"/>
      <c r="B52" s="154"/>
      <c r="C52" s="154"/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54"/>
      <c r="B55" s="154"/>
      <c r="C55" s="154"/>
      <c r="D55" s="154"/>
      <c r="E55" s="116"/>
      <c r="F55" s="116"/>
      <c r="G55" s="116"/>
      <c r="H55" s="154"/>
      <c r="I55" s="154"/>
      <c r="J55" s="154"/>
      <c r="K55" s="154"/>
      <c r="L55" s="154"/>
      <c r="M55" s="154"/>
      <c r="N55" s="126"/>
    </row>
    <row r="56" spans="1:14" ht="15.75" thickBot="1">
      <c r="A56" s="80" t="s">
        <v>68</v>
      </c>
      <c r="B56" s="134"/>
      <c r="C56" s="135"/>
      <c r="D56" s="136">
        <f>(D46*D54)</f>
        <v>263.95799999999997</v>
      </c>
      <c r="E56" s="137">
        <f>(E46*E54)</f>
        <v>48.284999999999997</v>
      </c>
      <c r="F56" s="137">
        <f>(F46*F54)</f>
        <v>62.552999999999997</v>
      </c>
      <c r="G56" s="137">
        <f>(G46*G54)</f>
        <v>132.15299999999999</v>
      </c>
      <c r="H56" s="137">
        <f t="shared" ref="H56" si="3">(H46*H54)</f>
        <v>143.98499999999999</v>
      </c>
      <c r="I56" s="137">
        <f>(I46*I54)</f>
        <v>212.10599999999999</v>
      </c>
      <c r="J56" s="137">
        <f>(J46*J54)</f>
        <v>353.56799999999998</v>
      </c>
      <c r="K56" s="138">
        <f>(K46*K54)</f>
        <v>402.89699999999999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54"/>
      <c r="B57" s="154"/>
      <c r="C57" s="154"/>
      <c r="D57" s="154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57774</v>
      </c>
      <c r="C58" s="237"/>
      <c r="D58" s="142" t="s">
        <v>70</v>
      </c>
      <c r="E58" s="241">
        <v>44989</v>
      </c>
      <c r="F58" s="241"/>
      <c r="G58" s="241"/>
      <c r="H58" s="241"/>
      <c r="I58" s="242" t="s">
        <v>113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419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57796</v>
      </c>
      <c r="J59" s="227"/>
      <c r="K59" s="227"/>
      <c r="L59" s="227"/>
      <c r="M59" s="227"/>
      <c r="N59" s="227"/>
    </row>
    <row r="60" spans="1:14" ht="15.75" thickBot="1">
      <c r="A60" s="154"/>
      <c r="B60" s="143"/>
      <c r="C60" s="143"/>
      <c r="D60" s="142"/>
      <c r="E60" s="226" t="s">
        <v>73</v>
      </c>
      <c r="F60" s="226"/>
      <c r="G60" s="226"/>
      <c r="H60" s="226"/>
      <c r="I60" s="227">
        <v>57796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57355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54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604730.30000000005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57796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1619.5049999999999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54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606349.80500000005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54"/>
      <c r="B67" s="144"/>
      <c r="C67" s="144"/>
      <c r="D67" s="154"/>
      <c r="E67" s="229" t="s">
        <v>84</v>
      </c>
      <c r="F67" s="229"/>
      <c r="G67" s="229"/>
      <c r="H67" s="229"/>
      <c r="I67" s="230">
        <v>67571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10.571873507104874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54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57796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210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44989</v>
      </c>
      <c r="B73" s="235"/>
      <c r="C73" s="235"/>
      <c r="D73" s="154"/>
      <c r="E73" s="229" t="s">
        <v>93</v>
      </c>
      <c r="F73" s="229"/>
      <c r="G73" s="229"/>
      <c r="H73" s="229"/>
      <c r="I73" s="230">
        <v>-48730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54"/>
      <c r="E74" s="154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54"/>
      <c r="E75" s="229" t="s">
        <v>94</v>
      </c>
      <c r="F75" s="229"/>
      <c r="G75" s="229"/>
      <c r="H75" s="229"/>
      <c r="I75" s="230">
        <f>(I67+I68+I69+I70+I71+I73+I76+I72)</f>
        <v>76637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54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54"/>
      <c r="E77" s="154"/>
      <c r="F77" s="150"/>
      <c r="G77" s="151"/>
      <c r="H77" s="151"/>
      <c r="I77" s="152"/>
      <c r="J77" s="152"/>
      <c r="K77" s="152"/>
      <c r="L77" s="152"/>
      <c r="M77" s="152"/>
      <c r="N77" s="153"/>
    </row>
    <row r="78" spans="1:14">
      <c r="A78" s="232" t="s">
        <v>113</v>
      </c>
      <c r="B78" s="232"/>
      <c r="C78" s="232"/>
      <c r="D78" s="154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59400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17281</v>
      </c>
      <c r="J81" s="227"/>
      <c r="K81" s="227"/>
      <c r="L81" s="227"/>
      <c r="M81" s="227"/>
      <c r="N81" s="227"/>
    </row>
    <row r="82" spans="1:14">
      <c r="A82" s="154"/>
      <c r="B82" s="154"/>
      <c r="C82" s="154"/>
      <c r="D82" s="157"/>
      <c r="E82" s="226" t="s">
        <v>100</v>
      </c>
      <c r="F82" s="226"/>
      <c r="G82" s="226"/>
      <c r="H82" s="226"/>
      <c r="I82" s="227">
        <v>210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419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58"/>
      <c r="F85" s="158"/>
      <c r="G85" s="158"/>
      <c r="H85" s="158"/>
      <c r="I85" s="159"/>
      <c r="J85" s="159"/>
      <c r="K85" s="159"/>
      <c r="L85" s="159"/>
      <c r="M85" s="159"/>
      <c r="N85" s="159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77310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58"/>
      <c r="F87" s="158"/>
      <c r="G87" s="158"/>
      <c r="H87" s="158"/>
      <c r="I87" s="159"/>
      <c r="J87" s="159"/>
      <c r="K87" s="159"/>
      <c r="L87" s="159"/>
      <c r="M87" s="159"/>
      <c r="N87" s="159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673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114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2250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21001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3541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4297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2483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4996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/>
      <c r="K10" s="14"/>
      <c r="L10" s="191">
        <v>2018</v>
      </c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1653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1964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415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300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744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157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134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195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212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126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358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118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78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156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185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511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761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109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304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156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869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0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139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132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765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165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216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818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4666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53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/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8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38568</v>
      </c>
      <c r="D44" s="92">
        <f t="shared" si="0"/>
        <v>2882</v>
      </c>
      <c r="E44" s="93">
        <f t="shared" si="0"/>
        <v>569</v>
      </c>
      <c r="F44" s="93">
        <f t="shared" si="0"/>
        <v>715</v>
      </c>
      <c r="G44" s="93">
        <f t="shared" si="0"/>
        <v>1526</v>
      </c>
      <c r="H44" s="93">
        <f t="shared" si="0"/>
        <v>1653</v>
      </c>
      <c r="I44" s="93">
        <f t="shared" si="0"/>
        <v>2431</v>
      </c>
      <c r="J44" s="93">
        <f t="shared" si="0"/>
        <v>1964</v>
      </c>
      <c r="K44" s="94">
        <f t="shared" si="0"/>
        <v>4666</v>
      </c>
      <c r="L44" s="90">
        <f t="shared" si="0"/>
        <v>2018</v>
      </c>
      <c r="M44" s="91">
        <f t="shared" si="0"/>
        <v>0</v>
      </c>
      <c r="N44" s="48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48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38568</v>
      </c>
      <c r="D46" s="97">
        <f t="shared" si="1"/>
        <v>2882</v>
      </c>
      <c r="E46" s="98">
        <f t="shared" si="1"/>
        <v>569</v>
      </c>
      <c r="F46" s="98">
        <f t="shared" si="1"/>
        <v>715</v>
      </c>
      <c r="G46" s="98">
        <f t="shared" si="1"/>
        <v>1526</v>
      </c>
      <c r="H46" s="98">
        <f t="shared" si="1"/>
        <v>1653</v>
      </c>
      <c r="I46" s="98">
        <f t="shared" si="1"/>
        <v>2431</v>
      </c>
      <c r="J46" s="98">
        <f t="shared" si="1"/>
        <v>1964</v>
      </c>
      <c r="K46" s="99">
        <f t="shared" si="1"/>
        <v>4666</v>
      </c>
      <c r="L46" s="95">
        <f t="shared" si="1"/>
        <v>2018</v>
      </c>
      <c r="M46" s="96">
        <f t="shared" si="1"/>
        <v>0</v>
      </c>
      <c r="N46" s="48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8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10.6</v>
      </c>
      <c r="M49" s="114">
        <v>0</v>
      </c>
      <c r="N49" s="39"/>
    </row>
    <row r="50" spans="1:14" ht="15.75" thickBot="1">
      <c r="A50" s="154"/>
      <c r="B50" s="116"/>
      <c r="C50" s="116"/>
      <c r="D50" s="116"/>
      <c r="E50" s="116"/>
      <c r="F50" s="116"/>
      <c r="G50" s="116"/>
      <c r="H50" s="116"/>
      <c r="I50" s="154"/>
      <c r="J50" s="154"/>
      <c r="K50" s="154"/>
      <c r="L50" s="154"/>
      <c r="M50" s="154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404964</v>
      </c>
      <c r="D51" s="119">
        <f t="shared" si="2"/>
        <v>29396.399999999998</v>
      </c>
      <c r="E51" s="120">
        <f t="shared" si="2"/>
        <v>5803.7999999999993</v>
      </c>
      <c r="F51" s="120">
        <f t="shared" si="2"/>
        <v>7292.9999999999991</v>
      </c>
      <c r="G51" s="120">
        <f t="shared" si="2"/>
        <v>15717.800000000001</v>
      </c>
      <c r="H51" s="120">
        <f t="shared" si="2"/>
        <v>17356.5</v>
      </c>
      <c r="I51" s="120">
        <f t="shared" si="2"/>
        <v>25282.400000000001</v>
      </c>
      <c r="J51" s="120">
        <f t="shared" si="2"/>
        <v>20818.399999999998</v>
      </c>
      <c r="K51" s="121">
        <f t="shared" si="2"/>
        <v>48526.400000000001</v>
      </c>
      <c r="L51" s="117">
        <f t="shared" si="2"/>
        <v>21390.799999999999</v>
      </c>
      <c r="M51" s="122">
        <f t="shared" si="2"/>
        <v>0</v>
      </c>
      <c r="N51" s="123" t="s">
        <v>63</v>
      </c>
    </row>
    <row r="52" spans="1:14" ht="15.75" thickBot="1">
      <c r="A52" s="154"/>
      <c r="B52" s="154"/>
      <c r="C52" s="154"/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54"/>
      <c r="B55" s="154"/>
      <c r="C55" s="154"/>
      <c r="D55" s="154"/>
      <c r="E55" s="116"/>
      <c r="F55" s="116"/>
      <c r="G55" s="116"/>
      <c r="H55" s="154"/>
      <c r="I55" s="154"/>
      <c r="J55" s="154"/>
      <c r="K55" s="154"/>
      <c r="L55" s="154"/>
      <c r="M55" s="154"/>
      <c r="N55" s="126"/>
    </row>
    <row r="56" spans="1:14" ht="15.75" thickBot="1">
      <c r="A56" s="80" t="s">
        <v>68</v>
      </c>
      <c r="B56" s="134"/>
      <c r="C56" s="135"/>
      <c r="D56" s="136">
        <f>(D46*D54)</f>
        <v>250.73399999999998</v>
      </c>
      <c r="E56" s="137">
        <f>(E46*E54)</f>
        <v>49.503</v>
      </c>
      <c r="F56" s="137">
        <f>(F46*F54)</f>
        <v>62.204999999999998</v>
      </c>
      <c r="G56" s="137">
        <f>(G46*G54)</f>
        <v>132.762</v>
      </c>
      <c r="H56" s="137">
        <f t="shared" ref="H56" si="3">(H46*H54)</f>
        <v>143.81099999999998</v>
      </c>
      <c r="I56" s="137">
        <f>(I46*I54)</f>
        <v>211.49699999999999</v>
      </c>
      <c r="J56" s="137">
        <f>(J46*J54)</f>
        <v>170.86799999999999</v>
      </c>
      <c r="K56" s="138">
        <f>(K46*K54)</f>
        <v>405.94199999999995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54"/>
      <c r="B57" s="154"/>
      <c r="C57" s="154"/>
      <c r="D57" s="154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56992</v>
      </c>
      <c r="C58" s="237"/>
      <c r="D58" s="142" t="s">
        <v>70</v>
      </c>
      <c r="E58" s="241">
        <v>44990</v>
      </c>
      <c r="F58" s="241"/>
      <c r="G58" s="241"/>
      <c r="H58" s="241"/>
      <c r="I58" s="242" t="s">
        <v>115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355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57047</v>
      </c>
      <c r="J59" s="227"/>
      <c r="K59" s="227"/>
      <c r="L59" s="227"/>
      <c r="M59" s="227"/>
      <c r="N59" s="227"/>
    </row>
    <row r="60" spans="1:14" ht="15.75" thickBot="1">
      <c r="A60" s="154"/>
      <c r="B60" s="143"/>
      <c r="C60" s="143"/>
      <c r="D60" s="142"/>
      <c r="E60" s="226" t="s">
        <v>73</v>
      </c>
      <c r="F60" s="226"/>
      <c r="G60" s="226"/>
      <c r="H60" s="226"/>
      <c r="I60" s="227">
        <v>57047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56637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54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596549.50000000012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57047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1427.3219999999999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54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597976.82200000016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54"/>
      <c r="B67" s="144"/>
      <c r="C67" s="144"/>
      <c r="D67" s="154"/>
      <c r="E67" s="229" t="s">
        <v>84</v>
      </c>
      <c r="F67" s="229"/>
      <c r="G67" s="229"/>
      <c r="H67" s="229"/>
      <c r="I67" s="230">
        <v>48730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10.558059607676963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54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57047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0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44990</v>
      </c>
      <c r="B73" s="235"/>
      <c r="C73" s="235"/>
      <c r="D73" s="154"/>
      <c r="E73" s="229" t="s">
        <v>93</v>
      </c>
      <c r="F73" s="229"/>
      <c r="G73" s="229"/>
      <c r="H73" s="229"/>
      <c r="I73" s="230">
        <v>-47256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54"/>
      <c r="E74" s="154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54"/>
      <c r="E75" s="229" t="s">
        <v>94</v>
      </c>
      <c r="F75" s="229"/>
      <c r="G75" s="229"/>
      <c r="H75" s="229"/>
      <c r="I75" s="230">
        <f>(I67+I68+I69+I70+I71+I73+I76+I72)</f>
        <v>58521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54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54"/>
      <c r="E77" s="154"/>
      <c r="F77" s="150"/>
      <c r="G77" s="151"/>
      <c r="H77" s="151"/>
      <c r="I77" s="152"/>
      <c r="J77" s="152"/>
      <c r="K77" s="152"/>
      <c r="L77" s="152"/>
      <c r="M77" s="152"/>
      <c r="N77" s="153"/>
    </row>
    <row r="78" spans="1:14">
      <c r="A78" s="232" t="s">
        <v>115</v>
      </c>
      <c r="B78" s="232"/>
      <c r="C78" s="232"/>
      <c r="D78" s="154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58300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0</v>
      </c>
      <c r="J81" s="227"/>
      <c r="K81" s="227"/>
      <c r="L81" s="227"/>
      <c r="M81" s="227"/>
      <c r="N81" s="227"/>
    </row>
    <row r="82" spans="1:14">
      <c r="A82" s="154"/>
      <c r="B82" s="154"/>
      <c r="C82" s="154"/>
      <c r="D82" s="157"/>
      <c r="E82" s="226" t="s">
        <v>100</v>
      </c>
      <c r="F82" s="226"/>
      <c r="G82" s="226"/>
      <c r="H82" s="226"/>
      <c r="I82" s="227">
        <v>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355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58"/>
      <c r="F85" s="158"/>
      <c r="G85" s="158"/>
      <c r="H85" s="158"/>
      <c r="I85" s="159"/>
      <c r="J85" s="159"/>
      <c r="K85" s="159"/>
      <c r="L85" s="159"/>
      <c r="M85" s="159"/>
      <c r="N85" s="159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58655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58"/>
      <c r="F87" s="158"/>
      <c r="G87" s="158"/>
      <c r="H87" s="158"/>
      <c r="I87" s="159"/>
      <c r="J87" s="159"/>
      <c r="K87" s="159"/>
      <c r="L87" s="159"/>
      <c r="M87" s="159"/>
      <c r="N87" s="159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134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116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2183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21204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3531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4394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2522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5742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2115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1657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1972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412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301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734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167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130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194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206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121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345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122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96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147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167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526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759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99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297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149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878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38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0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130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768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159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214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825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4727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53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/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8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39576</v>
      </c>
      <c r="D44" s="92">
        <f t="shared" si="0"/>
        <v>2762</v>
      </c>
      <c r="E44" s="93">
        <f t="shared" si="0"/>
        <v>545</v>
      </c>
      <c r="F44" s="93">
        <f t="shared" si="0"/>
        <v>713</v>
      </c>
      <c r="G44" s="93">
        <f t="shared" si="0"/>
        <v>1527</v>
      </c>
      <c r="H44" s="93">
        <f t="shared" si="0"/>
        <v>1657</v>
      </c>
      <c r="I44" s="93">
        <f t="shared" si="0"/>
        <v>2437</v>
      </c>
      <c r="J44" s="93">
        <f t="shared" si="0"/>
        <v>4087</v>
      </c>
      <c r="K44" s="94">
        <f t="shared" si="0"/>
        <v>4727</v>
      </c>
      <c r="L44" s="90">
        <f t="shared" si="0"/>
        <v>0</v>
      </c>
      <c r="M44" s="91">
        <f t="shared" si="0"/>
        <v>0</v>
      </c>
      <c r="N44" s="48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48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39576</v>
      </c>
      <c r="D46" s="97">
        <f t="shared" si="1"/>
        <v>2762</v>
      </c>
      <c r="E46" s="98">
        <f t="shared" si="1"/>
        <v>545</v>
      </c>
      <c r="F46" s="98">
        <f t="shared" si="1"/>
        <v>713</v>
      </c>
      <c r="G46" s="98">
        <f t="shared" si="1"/>
        <v>1527</v>
      </c>
      <c r="H46" s="98">
        <f t="shared" si="1"/>
        <v>1657</v>
      </c>
      <c r="I46" s="98">
        <f t="shared" si="1"/>
        <v>2437</v>
      </c>
      <c r="J46" s="98">
        <f t="shared" si="1"/>
        <v>4087</v>
      </c>
      <c r="K46" s="99">
        <f t="shared" si="1"/>
        <v>4727</v>
      </c>
      <c r="L46" s="95">
        <f t="shared" si="1"/>
        <v>0</v>
      </c>
      <c r="M46" s="96">
        <f t="shared" si="1"/>
        <v>0</v>
      </c>
      <c r="N46" s="48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8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0</v>
      </c>
      <c r="M49" s="114">
        <v>0</v>
      </c>
      <c r="N49" s="39"/>
    </row>
    <row r="50" spans="1:14" ht="15.75" thickBot="1">
      <c r="A50" s="154"/>
      <c r="B50" s="116"/>
      <c r="C50" s="116"/>
      <c r="D50" s="116"/>
      <c r="E50" s="116"/>
      <c r="F50" s="116"/>
      <c r="G50" s="116"/>
      <c r="H50" s="116"/>
      <c r="I50" s="154"/>
      <c r="J50" s="154"/>
      <c r="K50" s="154"/>
      <c r="L50" s="154"/>
      <c r="M50" s="154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415548</v>
      </c>
      <c r="D51" s="119">
        <f t="shared" si="2"/>
        <v>28172.399999999998</v>
      </c>
      <c r="E51" s="120">
        <f t="shared" si="2"/>
        <v>5559</v>
      </c>
      <c r="F51" s="120">
        <f t="shared" si="2"/>
        <v>7272.5999999999995</v>
      </c>
      <c r="G51" s="120">
        <f t="shared" si="2"/>
        <v>15728.1</v>
      </c>
      <c r="H51" s="120">
        <f t="shared" si="2"/>
        <v>17398.5</v>
      </c>
      <c r="I51" s="120">
        <f t="shared" si="2"/>
        <v>25344.799999999999</v>
      </c>
      <c r="J51" s="120">
        <f t="shared" si="2"/>
        <v>43322.2</v>
      </c>
      <c r="K51" s="121">
        <f t="shared" si="2"/>
        <v>49160.800000000003</v>
      </c>
      <c r="L51" s="117">
        <f t="shared" si="2"/>
        <v>0</v>
      </c>
      <c r="M51" s="122">
        <f t="shared" si="2"/>
        <v>0</v>
      </c>
      <c r="N51" s="123" t="s">
        <v>63</v>
      </c>
    </row>
    <row r="52" spans="1:14" ht="15.75" thickBot="1">
      <c r="A52" s="154"/>
      <c r="B52" s="154"/>
      <c r="C52" s="154"/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54"/>
      <c r="B55" s="154"/>
      <c r="C55" s="154"/>
      <c r="D55" s="154"/>
      <c r="E55" s="116"/>
      <c r="F55" s="116"/>
      <c r="G55" s="116"/>
      <c r="H55" s="154"/>
      <c r="I55" s="154"/>
      <c r="J55" s="154"/>
      <c r="K55" s="154"/>
      <c r="L55" s="154"/>
      <c r="M55" s="154"/>
      <c r="N55" s="126"/>
    </row>
    <row r="56" spans="1:14" ht="15.75" thickBot="1">
      <c r="A56" s="80" t="s">
        <v>68</v>
      </c>
      <c r="B56" s="134"/>
      <c r="C56" s="135"/>
      <c r="D56" s="136">
        <f>(D46*D54)</f>
        <v>240.29399999999998</v>
      </c>
      <c r="E56" s="137">
        <f>(E46*E54)</f>
        <v>47.414999999999999</v>
      </c>
      <c r="F56" s="137">
        <f>(F46*F54)</f>
        <v>62.030999999999999</v>
      </c>
      <c r="G56" s="137">
        <f>(G46*G54)</f>
        <v>132.84899999999999</v>
      </c>
      <c r="H56" s="137">
        <f t="shared" ref="H56" si="3">(H46*H54)</f>
        <v>144.15899999999999</v>
      </c>
      <c r="I56" s="137">
        <f>(I46*I54)</f>
        <v>212.01899999999998</v>
      </c>
      <c r="J56" s="137">
        <f>(J46*J54)</f>
        <v>355.56899999999996</v>
      </c>
      <c r="K56" s="138">
        <f>(K46*K54)</f>
        <v>411.24899999999997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54"/>
      <c r="B57" s="154"/>
      <c r="C57" s="154"/>
      <c r="D57" s="154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58031</v>
      </c>
      <c r="C58" s="237"/>
      <c r="D58" s="142" t="s">
        <v>70</v>
      </c>
      <c r="E58" s="241">
        <v>44991</v>
      </c>
      <c r="F58" s="241"/>
      <c r="G58" s="241"/>
      <c r="H58" s="241"/>
      <c r="I58" s="242" t="s">
        <v>117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369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58074</v>
      </c>
      <c r="J59" s="227"/>
      <c r="K59" s="227"/>
      <c r="L59" s="227"/>
      <c r="M59" s="227"/>
      <c r="N59" s="227"/>
    </row>
    <row r="60" spans="1:14" ht="15.75" thickBot="1">
      <c r="A60" s="154"/>
      <c r="B60" s="143"/>
      <c r="C60" s="143"/>
      <c r="D60" s="142"/>
      <c r="E60" s="226" t="s">
        <v>73</v>
      </c>
      <c r="F60" s="226"/>
      <c r="G60" s="226"/>
      <c r="H60" s="226"/>
      <c r="I60" s="227">
        <v>58074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57662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54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607506.4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58074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1605.585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54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609111.98499999999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54"/>
      <c r="B67" s="144"/>
      <c r="C67" s="144"/>
      <c r="D67" s="154"/>
      <c r="E67" s="229" t="s">
        <v>84</v>
      </c>
      <c r="F67" s="229"/>
      <c r="G67" s="229"/>
      <c r="H67" s="229"/>
      <c r="I67" s="230">
        <v>47256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10.563490426970969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54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58074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268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44991</v>
      </c>
      <c r="B73" s="235"/>
      <c r="C73" s="235"/>
      <c r="D73" s="154"/>
      <c r="E73" s="229" t="s">
        <v>93</v>
      </c>
      <c r="F73" s="229"/>
      <c r="G73" s="229"/>
      <c r="H73" s="229"/>
      <c r="I73" s="230">
        <v>-38887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54"/>
      <c r="E74" s="154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54"/>
      <c r="E75" s="229" t="s">
        <v>94</v>
      </c>
      <c r="F75" s="229"/>
      <c r="G75" s="229"/>
      <c r="H75" s="229"/>
      <c r="I75" s="230">
        <f>(I67+I68+I69+I70+I71+I73+I76+I72)</f>
        <v>66443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54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54"/>
      <c r="E77" s="154"/>
      <c r="F77" s="150"/>
      <c r="G77" s="151"/>
      <c r="H77" s="151"/>
      <c r="I77" s="152"/>
      <c r="J77" s="152"/>
      <c r="K77" s="152"/>
      <c r="L77" s="152"/>
      <c r="M77" s="152"/>
      <c r="N77" s="153"/>
    </row>
    <row r="78" spans="1:14">
      <c r="A78" s="232" t="s">
        <v>117</v>
      </c>
      <c r="B78" s="232"/>
      <c r="C78" s="232"/>
      <c r="D78" s="154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54250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128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11557</v>
      </c>
      <c r="J81" s="227"/>
      <c r="K81" s="227"/>
      <c r="L81" s="227"/>
      <c r="M81" s="227"/>
      <c r="N81" s="227"/>
    </row>
    <row r="82" spans="1:14">
      <c r="A82" s="154"/>
      <c r="B82" s="154"/>
      <c r="C82" s="154"/>
      <c r="D82" s="157"/>
      <c r="E82" s="226" t="s">
        <v>100</v>
      </c>
      <c r="F82" s="226"/>
      <c r="G82" s="226"/>
      <c r="H82" s="226"/>
      <c r="I82" s="227">
        <v>140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369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58"/>
      <c r="F85" s="158"/>
      <c r="G85" s="158"/>
      <c r="H85" s="158"/>
      <c r="I85" s="159"/>
      <c r="J85" s="159"/>
      <c r="K85" s="159"/>
      <c r="L85" s="159"/>
      <c r="M85" s="159"/>
      <c r="N85" s="159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66444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58"/>
      <c r="F87" s="158"/>
      <c r="G87" s="158"/>
      <c r="H87" s="158"/>
      <c r="I87" s="159"/>
      <c r="J87" s="159"/>
      <c r="K87" s="159"/>
      <c r="L87" s="159"/>
      <c r="M87" s="159"/>
      <c r="N87" s="159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1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118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2221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21350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3550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4210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2541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5898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2051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1710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1996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415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294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756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162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126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195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206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121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345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135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98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158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176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518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751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97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299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146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880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0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197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134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796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174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224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808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4591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53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/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8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39770</v>
      </c>
      <c r="D44" s="92">
        <f t="shared" si="0"/>
        <v>2969</v>
      </c>
      <c r="E44" s="93">
        <f t="shared" si="0"/>
        <v>542</v>
      </c>
      <c r="F44" s="93">
        <f t="shared" si="0"/>
        <v>709</v>
      </c>
      <c r="G44" s="93">
        <f t="shared" si="0"/>
        <v>1547</v>
      </c>
      <c r="H44" s="93">
        <f t="shared" si="0"/>
        <v>1710</v>
      </c>
      <c r="I44" s="93">
        <f t="shared" si="0"/>
        <v>2444</v>
      </c>
      <c r="J44" s="93">
        <f t="shared" si="0"/>
        <v>4047</v>
      </c>
      <c r="K44" s="94">
        <f t="shared" si="0"/>
        <v>4591</v>
      </c>
      <c r="L44" s="90">
        <f t="shared" si="0"/>
        <v>0</v>
      </c>
      <c r="M44" s="91">
        <f t="shared" si="0"/>
        <v>0</v>
      </c>
      <c r="N44" s="48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48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39770</v>
      </c>
      <c r="D46" s="97">
        <f t="shared" si="1"/>
        <v>2969</v>
      </c>
      <c r="E46" s="98">
        <f t="shared" si="1"/>
        <v>542</v>
      </c>
      <c r="F46" s="98">
        <f t="shared" si="1"/>
        <v>709</v>
      </c>
      <c r="G46" s="98">
        <f t="shared" si="1"/>
        <v>1547</v>
      </c>
      <c r="H46" s="98">
        <f t="shared" si="1"/>
        <v>1710</v>
      </c>
      <c r="I46" s="98">
        <f t="shared" si="1"/>
        <v>2444</v>
      </c>
      <c r="J46" s="98">
        <f t="shared" si="1"/>
        <v>4047</v>
      </c>
      <c r="K46" s="99">
        <f t="shared" si="1"/>
        <v>4591</v>
      </c>
      <c r="L46" s="95">
        <f t="shared" si="1"/>
        <v>0</v>
      </c>
      <c r="M46" s="96">
        <f t="shared" si="1"/>
        <v>0</v>
      </c>
      <c r="N46" s="48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8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0</v>
      </c>
      <c r="M49" s="114">
        <v>0</v>
      </c>
      <c r="N49" s="39"/>
    </row>
    <row r="50" spans="1:14" ht="15.75" thickBot="1">
      <c r="A50" s="154"/>
      <c r="B50" s="116"/>
      <c r="C50" s="116"/>
      <c r="D50" s="116"/>
      <c r="E50" s="116"/>
      <c r="F50" s="116"/>
      <c r="G50" s="116"/>
      <c r="H50" s="116"/>
      <c r="I50" s="154"/>
      <c r="J50" s="154"/>
      <c r="K50" s="154"/>
      <c r="L50" s="154"/>
      <c r="M50" s="154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417585</v>
      </c>
      <c r="D51" s="119">
        <f t="shared" si="2"/>
        <v>30283.8</v>
      </c>
      <c r="E51" s="120">
        <f t="shared" si="2"/>
        <v>5528.4</v>
      </c>
      <c r="F51" s="120">
        <f t="shared" si="2"/>
        <v>7231.7999999999993</v>
      </c>
      <c r="G51" s="120">
        <f t="shared" si="2"/>
        <v>15934.1</v>
      </c>
      <c r="H51" s="120">
        <f t="shared" si="2"/>
        <v>17955</v>
      </c>
      <c r="I51" s="120">
        <f t="shared" si="2"/>
        <v>25417.600000000002</v>
      </c>
      <c r="J51" s="120">
        <f t="shared" si="2"/>
        <v>42898.2</v>
      </c>
      <c r="K51" s="121">
        <f t="shared" si="2"/>
        <v>47746.400000000001</v>
      </c>
      <c r="L51" s="117">
        <f t="shared" si="2"/>
        <v>0</v>
      </c>
      <c r="M51" s="122">
        <f t="shared" si="2"/>
        <v>0</v>
      </c>
      <c r="N51" s="123" t="s">
        <v>63</v>
      </c>
    </row>
    <row r="52" spans="1:14" ht="15.75" thickBot="1">
      <c r="A52" s="154"/>
      <c r="B52" s="154"/>
      <c r="C52" s="154"/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54"/>
      <c r="B55" s="154"/>
      <c r="C55" s="154"/>
      <c r="D55" s="154"/>
      <c r="E55" s="116"/>
      <c r="F55" s="116"/>
      <c r="G55" s="116"/>
      <c r="H55" s="154"/>
      <c r="I55" s="154"/>
      <c r="J55" s="154"/>
      <c r="K55" s="154"/>
      <c r="L55" s="154"/>
      <c r="M55" s="154"/>
      <c r="N55" s="126"/>
    </row>
    <row r="56" spans="1:14" ht="15.75" thickBot="1">
      <c r="A56" s="80" t="s">
        <v>68</v>
      </c>
      <c r="B56" s="134"/>
      <c r="C56" s="135"/>
      <c r="D56" s="136">
        <f>(D46*D54)</f>
        <v>258.303</v>
      </c>
      <c r="E56" s="137">
        <f>(E46*E54)</f>
        <v>47.153999999999996</v>
      </c>
      <c r="F56" s="137">
        <f>(F46*F54)</f>
        <v>61.682999999999993</v>
      </c>
      <c r="G56" s="137">
        <f>(G46*G54)</f>
        <v>134.589</v>
      </c>
      <c r="H56" s="137">
        <f t="shared" ref="H56" si="3">(H46*H54)</f>
        <v>148.76999999999998</v>
      </c>
      <c r="I56" s="137">
        <f>(I46*I54)</f>
        <v>212.62799999999999</v>
      </c>
      <c r="J56" s="137">
        <f>(J46*J54)</f>
        <v>352.089</v>
      </c>
      <c r="K56" s="138">
        <f>(K46*K54)</f>
        <v>399.41699999999997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54"/>
      <c r="B57" s="154"/>
      <c r="C57" s="154"/>
      <c r="D57" s="154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58329</v>
      </c>
      <c r="C58" s="237"/>
      <c r="D58" s="142" t="s">
        <v>70</v>
      </c>
      <c r="E58" s="241">
        <v>44992</v>
      </c>
      <c r="F58" s="241"/>
      <c r="G58" s="241"/>
      <c r="H58" s="241"/>
      <c r="I58" s="242" t="s">
        <v>119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307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58365</v>
      </c>
      <c r="J59" s="227"/>
      <c r="K59" s="227"/>
      <c r="L59" s="227"/>
      <c r="M59" s="227"/>
      <c r="N59" s="227"/>
    </row>
    <row r="60" spans="1:14" ht="15.75" thickBot="1">
      <c r="A60" s="154"/>
      <c r="B60" s="143"/>
      <c r="C60" s="143"/>
      <c r="D60" s="142"/>
      <c r="E60" s="226" t="s">
        <v>73</v>
      </c>
      <c r="F60" s="226"/>
      <c r="G60" s="226"/>
      <c r="H60" s="226"/>
      <c r="I60" s="227">
        <v>58365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58022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54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610580.29999999993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58365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1614.6329999999998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54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612194.93299999996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54"/>
      <c r="B67" s="144"/>
      <c r="C67" s="144"/>
      <c r="D67" s="154"/>
      <c r="E67" s="229" t="s">
        <v>84</v>
      </c>
      <c r="F67" s="229"/>
      <c r="G67" s="229"/>
      <c r="H67" s="229"/>
      <c r="I67" s="230">
        <v>38887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10.551082916824653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54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58365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140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44992</v>
      </c>
      <c r="B73" s="235"/>
      <c r="C73" s="235"/>
      <c r="D73" s="154"/>
      <c r="E73" s="229" t="s">
        <v>93</v>
      </c>
      <c r="F73" s="229"/>
      <c r="G73" s="229"/>
      <c r="H73" s="229"/>
      <c r="I73" s="230">
        <v>-42495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54"/>
      <c r="E74" s="154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54"/>
      <c r="E75" s="229" t="s">
        <v>94</v>
      </c>
      <c r="F75" s="229"/>
      <c r="G75" s="229"/>
      <c r="H75" s="229"/>
      <c r="I75" s="230">
        <f>(I67+I68+I69+I70+I71+I73+I76+I72)</f>
        <v>54757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54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54"/>
      <c r="E77" s="154"/>
      <c r="F77" s="150"/>
      <c r="G77" s="151"/>
      <c r="H77" s="151"/>
      <c r="I77" s="152"/>
      <c r="J77" s="152"/>
      <c r="K77" s="152"/>
      <c r="L77" s="152"/>
      <c r="M77" s="152"/>
      <c r="N77" s="153"/>
    </row>
    <row r="78" spans="1:14">
      <c r="A78" s="232" t="s">
        <v>119</v>
      </c>
      <c r="B78" s="232"/>
      <c r="C78" s="232"/>
      <c r="D78" s="154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43200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11738</v>
      </c>
      <c r="J81" s="227"/>
      <c r="K81" s="227"/>
      <c r="L81" s="227"/>
      <c r="M81" s="227"/>
      <c r="N81" s="227"/>
    </row>
    <row r="82" spans="1:14">
      <c r="A82" s="154"/>
      <c r="B82" s="154"/>
      <c r="C82" s="154"/>
      <c r="D82" s="157"/>
      <c r="E82" s="226" t="s">
        <v>100</v>
      </c>
      <c r="F82" s="226"/>
      <c r="G82" s="226"/>
      <c r="H82" s="226"/>
      <c r="I82" s="227">
        <v>140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307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58"/>
      <c r="F85" s="158"/>
      <c r="G85" s="158"/>
      <c r="H85" s="158"/>
      <c r="I85" s="159"/>
      <c r="J85" s="159"/>
      <c r="K85" s="159"/>
      <c r="L85" s="159"/>
      <c r="M85" s="159"/>
      <c r="N85" s="159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55385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58"/>
      <c r="F87" s="158"/>
      <c r="G87" s="158"/>
      <c r="H87" s="158"/>
      <c r="I87" s="159"/>
      <c r="J87" s="159"/>
      <c r="K87" s="159"/>
      <c r="L87" s="159"/>
      <c r="M87" s="159"/>
      <c r="N87" s="159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628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4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120</v>
      </c>
    </row>
    <row r="2" spans="1:14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</row>
    <row r="3" spans="1:14">
      <c r="A3" s="189" t="s">
        <v>15</v>
      </c>
      <c r="B3" s="190"/>
      <c r="C3" s="14">
        <v>2192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</row>
    <row r="4" spans="1:14">
      <c r="A4" s="193" t="s">
        <v>16</v>
      </c>
      <c r="B4" s="194"/>
      <c r="C4" s="23">
        <v>21321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</row>
    <row r="5" spans="1:14">
      <c r="A5" s="193" t="s">
        <v>17</v>
      </c>
      <c r="B5" s="194"/>
      <c r="C5" s="23">
        <v>3473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</row>
    <row r="6" spans="1:14">
      <c r="A6" s="193" t="s">
        <v>18</v>
      </c>
      <c r="B6" s="194"/>
      <c r="C6" s="23">
        <v>4297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</row>
    <row r="7" spans="1:14">
      <c r="A7" s="193" t="s">
        <v>19</v>
      </c>
      <c r="B7" s="194"/>
      <c r="C7" s="23">
        <v>2512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</row>
    <row r="8" spans="1:14" ht="15.75" thickBot="1">
      <c r="A8" s="197" t="s">
        <v>20</v>
      </c>
      <c r="B8" s="198"/>
      <c r="C8" s="32">
        <v>6033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</row>
    <row r="9" spans="1:14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</row>
    <row r="10" spans="1:14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2136</v>
      </c>
      <c r="K10" s="14"/>
      <c r="L10" s="191"/>
      <c r="M10" s="14"/>
      <c r="N10" s="246" t="s">
        <v>22</v>
      </c>
    </row>
    <row r="11" spans="1:14">
      <c r="A11" s="193" t="s">
        <v>23</v>
      </c>
      <c r="B11" s="194"/>
      <c r="C11" s="50"/>
      <c r="D11" s="50"/>
      <c r="E11" s="50"/>
      <c r="F11" s="50"/>
      <c r="G11" s="50"/>
      <c r="H11" s="50">
        <v>1681</v>
      </c>
      <c r="I11" s="50"/>
      <c r="J11" s="50"/>
      <c r="K11" s="23"/>
      <c r="L11" s="195"/>
      <c r="M11" s="23"/>
      <c r="N11" s="246"/>
    </row>
    <row r="12" spans="1:14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2022</v>
      </c>
      <c r="K12" s="23"/>
      <c r="L12" s="195"/>
      <c r="M12" s="23"/>
      <c r="N12" s="246"/>
    </row>
    <row r="13" spans="1:14">
      <c r="A13" s="193" t="s">
        <v>25</v>
      </c>
      <c r="B13" s="194"/>
      <c r="C13" s="50"/>
      <c r="D13" s="50"/>
      <c r="E13" s="50"/>
      <c r="F13" s="50">
        <v>417</v>
      </c>
      <c r="G13" s="50"/>
      <c r="H13" s="50"/>
      <c r="I13" s="50"/>
      <c r="J13" s="50"/>
      <c r="K13" s="23"/>
      <c r="L13" s="195"/>
      <c r="M13" s="23"/>
      <c r="N13" s="246"/>
    </row>
    <row r="14" spans="1:14">
      <c r="A14" s="193" t="s">
        <v>26</v>
      </c>
      <c r="B14" s="194"/>
      <c r="C14" s="50"/>
      <c r="D14" s="50"/>
      <c r="E14" s="50"/>
      <c r="F14" s="50">
        <v>305</v>
      </c>
      <c r="G14" s="50"/>
      <c r="H14" s="50"/>
      <c r="I14" s="50"/>
      <c r="J14" s="50"/>
      <c r="K14" s="23"/>
      <c r="L14" s="195"/>
      <c r="M14" s="23"/>
      <c r="N14" s="246"/>
    </row>
    <row r="15" spans="1:14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703</v>
      </c>
      <c r="J15" s="50"/>
      <c r="K15" s="23"/>
      <c r="L15" s="195"/>
      <c r="M15" s="23"/>
      <c r="N15" s="246"/>
    </row>
    <row r="16" spans="1:14">
      <c r="A16" s="193" t="s">
        <v>28</v>
      </c>
      <c r="B16" s="194"/>
      <c r="C16" s="50"/>
      <c r="D16" s="50">
        <v>160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</row>
    <row r="17" spans="1:14">
      <c r="A17" s="193" t="s">
        <v>29</v>
      </c>
      <c r="B17" s="194"/>
      <c r="C17" s="50"/>
      <c r="D17" s="50">
        <v>134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</row>
    <row r="18" spans="1:14">
      <c r="A18" s="193" t="s">
        <v>30</v>
      </c>
      <c r="B18" s="194"/>
      <c r="C18" s="50"/>
      <c r="D18" s="50">
        <v>192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</row>
    <row r="19" spans="1:14">
      <c r="A19" s="193" t="s">
        <v>31</v>
      </c>
      <c r="B19" s="194"/>
      <c r="C19" s="50"/>
      <c r="D19" s="50">
        <v>210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</row>
    <row r="20" spans="1:14">
      <c r="A20" s="193" t="s">
        <v>32</v>
      </c>
      <c r="B20" s="194"/>
      <c r="C20" s="50"/>
      <c r="D20" s="50">
        <v>125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</row>
    <row r="21" spans="1:14">
      <c r="A21" s="193" t="s">
        <v>33</v>
      </c>
      <c r="B21" s="194"/>
      <c r="C21" s="50"/>
      <c r="D21" s="50">
        <v>332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</row>
    <row r="22" spans="1:14">
      <c r="A22" s="193" t="s">
        <v>34</v>
      </c>
      <c r="B22" s="194"/>
      <c r="C22" s="50"/>
      <c r="D22" s="50">
        <v>128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</row>
    <row r="23" spans="1:14">
      <c r="A23" s="193" t="s">
        <v>35</v>
      </c>
      <c r="B23" s="194"/>
      <c r="C23" s="50"/>
      <c r="D23" s="50">
        <v>104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</row>
    <row r="24" spans="1:14">
      <c r="A24" s="193" t="s">
        <v>36</v>
      </c>
      <c r="B24" s="194"/>
      <c r="C24" s="50"/>
      <c r="D24" s="50">
        <v>151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</row>
    <row r="25" spans="1:14">
      <c r="A25" s="206" t="s">
        <v>37</v>
      </c>
      <c r="B25" s="207"/>
      <c r="C25" s="208"/>
      <c r="D25" s="208">
        <v>176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</row>
    <row r="26" spans="1:14" ht="15.75" thickBot="1">
      <c r="A26" s="211" t="s">
        <v>38</v>
      </c>
      <c r="B26" s="198"/>
      <c r="C26" s="200"/>
      <c r="D26" s="200">
        <v>519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</row>
    <row r="27" spans="1:14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</row>
    <row r="28" spans="1:14">
      <c r="A28" s="189" t="s">
        <v>39</v>
      </c>
      <c r="B28" s="190"/>
      <c r="C28" s="45"/>
      <c r="D28" s="45"/>
      <c r="E28" s="45"/>
      <c r="F28" s="45"/>
      <c r="G28" s="45">
        <v>750</v>
      </c>
      <c r="H28" s="213"/>
      <c r="I28" s="45"/>
      <c r="J28" s="45"/>
      <c r="K28" s="192"/>
      <c r="L28" s="190"/>
      <c r="M28" s="14"/>
      <c r="N28" s="247" t="s">
        <v>40</v>
      </c>
    </row>
    <row r="29" spans="1:14">
      <c r="A29" s="193" t="s">
        <v>41</v>
      </c>
      <c r="B29" s="194"/>
      <c r="C29" s="50"/>
      <c r="D29" s="50"/>
      <c r="E29" s="50">
        <v>103</v>
      </c>
      <c r="F29" s="50"/>
      <c r="G29" s="50"/>
      <c r="H29" s="50"/>
      <c r="I29" s="50"/>
      <c r="J29" s="50"/>
      <c r="K29" s="196"/>
      <c r="L29" s="194"/>
      <c r="M29" s="23"/>
      <c r="N29" s="248"/>
    </row>
    <row r="30" spans="1:14">
      <c r="A30" s="193" t="s">
        <v>42</v>
      </c>
      <c r="B30" s="194"/>
      <c r="C30" s="50"/>
      <c r="D30" s="50"/>
      <c r="E30" s="50">
        <v>308</v>
      </c>
      <c r="F30" s="50"/>
      <c r="G30" s="50"/>
      <c r="H30" s="50"/>
      <c r="I30" s="50"/>
      <c r="J30" s="50"/>
      <c r="K30" s="196"/>
      <c r="L30" s="194"/>
      <c r="M30" s="23"/>
      <c r="N30" s="248"/>
    </row>
    <row r="31" spans="1:14">
      <c r="A31" s="193" t="s">
        <v>43</v>
      </c>
      <c r="B31" s="194"/>
      <c r="C31" s="50"/>
      <c r="D31" s="50"/>
      <c r="E31" s="50">
        <v>152</v>
      </c>
      <c r="F31" s="50"/>
      <c r="G31" s="50"/>
      <c r="H31" s="50"/>
      <c r="I31" s="50"/>
      <c r="J31" s="50"/>
      <c r="K31" s="196"/>
      <c r="L31" s="194"/>
      <c r="M31" s="23"/>
      <c r="N31" s="248"/>
    </row>
    <row r="32" spans="1:14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880</v>
      </c>
      <c r="J32" s="50"/>
      <c r="K32" s="196"/>
      <c r="L32" s="194"/>
      <c r="M32" s="23"/>
      <c r="N32" s="248"/>
    </row>
    <row r="33" spans="1:14">
      <c r="A33" s="193" t="s">
        <v>45</v>
      </c>
      <c r="B33" s="194"/>
      <c r="C33" s="50"/>
      <c r="D33" s="50">
        <v>0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</row>
    <row r="34" spans="1:14">
      <c r="A34" s="193" t="s">
        <v>46</v>
      </c>
      <c r="B34" s="194"/>
      <c r="C34" s="50"/>
      <c r="D34" s="50">
        <v>0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</row>
    <row r="35" spans="1:14">
      <c r="A35" s="193" t="s">
        <v>47</v>
      </c>
      <c r="B35" s="194"/>
      <c r="C35" s="50"/>
      <c r="D35" s="50">
        <v>138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</row>
    <row r="36" spans="1:14">
      <c r="A36" s="193" t="s">
        <v>48</v>
      </c>
      <c r="B36" s="194"/>
      <c r="C36" s="50"/>
      <c r="D36" s="50"/>
      <c r="E36" s="50"/>
      <c r="F36" s="50"/>
      <c r="G36" s="50">
        <v>761</v>
      </c>
      <c r="H36" s="50"/>
      <c r="I36" s="50"/>
      <c r="J36" s="50"/>
      <c r="K36" s="196"/>
      <c r="L36" s="194"/>
      <c r="M36" s="23"/>
      <c r="N36" s="248"/>
    </row>
    <row r="37" spans="1:14">
      <c r="A37" s="193" t="s">
        <v>49</v>
      </c>
      <c r="B37" s="194"/>
      <c r="C37" s="50"/>
      <c r="D37" s="50">
        <v>181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</row>
    <row r="38" spans="1:14" s="43" customFormat="1">
      <c r="A38" s="193" t="s">
        <v>50</v>
      </c>
      <c r="B38" s="194"/>
      <c r="C38" s="50"/>
      <c r="D38" s="50">
        <v>235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</row>
    <row r="39" spans="1:14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834</v>
      </c>
      <c r="J39" s="50"/>
      <c r="K39" s="196"/>
      <c r="L39" s="194"/>
      <c r="M39" s="23"/>
      <c r="N39" s="248"/>
    </row>
    <row r="40" spans="1:14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4659</v>
      </c>
      <c r="L40" s="198"/>
      <c r="M40" s="218"/>
      <c r="N40" s="249"/>
    </row>
    <row r="41" spans="1:14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4" ht="15.75" thickBot="1">
      <c r="A42" s="219" t="s">
        <v>53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/>
      <c r="M42" s="221"/>
      <c r="N42" s="204"/>
    </row>
    <row r="43" spans="1:14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8"/>
    </row>
    <row r="44" spans="1:14" ht="15.75" thickBot="1">
      <c r="A44" s="89" t="s">
        <v>54</v>
      </c>
      <c r="B44" s="90">
        <f t="shared" ref="B44:M44" si="0">SUM(B3:B42)</f>
        <v>0</v>
      </c>
      <c r="C44" s="91">
        <f t="shared" si="0"/>
        <v>39828</v>
      </c>
      <c r="D44" s="92">
        <f t="shared" si="0"/>
        <v>2785</v>
      </c>
      <c r="E44" s="93">
        <f t="shared" si="0"/>
        <v>563</v>
      </c>
      <c r="F44" s="93">
        <f t="shared" si="0"/>
        <v>722</v>
      </c>
      <c r="G44" s="93">
        <f t="shared" si="0"/>
        <v>1511</v>
      </c>
      <c r="H44" s="93">
        <f t="shared" si="0"/>
        <v>1681</v>
      </c>
      <c r="I44" s="93">
        <f t="shared" si="0"/>
        <v>2417</v>
      </c>
      <c r="J44" s="93">
        <f t="shared" si="0"/>
        <v>4158</v>
      </c>
      <c r="K44" s="94">
        <f t="shared" si="0"/>
        <v>4659</v>
      </c>
      <c r="L44" s="90">
        <f t="shared" si="0"/>
        <v>0</v>
      </c>
      <c r="M44" s="91">
        <f t="shared" si="0"/>
        <v>0</v>
      </c>
      <c r="N44" s="48"/>
    </row>
    <row r="45" spans="1:14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48"/>
    </row>
    <row r="46" spans="1:14" ht="15.75" thickBot="1">
      <c r="A46" s="89" t="s">
        <v>55</v>
      </c>
      <c r="B46" s="95">
        <f t="shared" ref="B46:M46" si="1">SUM(B3:B42)</f>
        <v>0</v>
      </c>
      <c r="C46" s="96">
        <f t="shared" si="1"/>
        <v>39828</v>
      </c>
      <c r="D46" s="97">
        <f t="shared" si="1"/>
        <v>2785</v>
      </c>
      <c r="E46" s="98">
        <f t="shared" si="1"/>
        <v>563</v>
      </c>
      <c r="F46" s="98">
        <f t="shared" si="1"/>
        <v>722</v>
      </c>
      <c r="G46" s="98">
        <f t="shared" si="1"/>
        <v>1511</v>
      </c>
      <c r="H46" s="98">
        <f t="shared" si="1"/>
        <v>1681</v>
      </c>
      <c r="I46" s="98">
        <f t="shared" si="1"/>
        <v>2417</v>
      </c>
      <c r="J46" s="98">
        <f t="shared" si="1"/>
        <v>4158</v>
      </c>
      <c r="K46" s="99">
        <f t="shared" si="1"/>
        <v>4659</v>
      </c>
      <c r="L46" s="95">
        <f t="shared" si="1"/>
        <v>0</v>
      </c>
      <c r="M46" s="96">
        <f t="shared" si="1"/>
        <v>0</v>
      </c>
      <c r="N46" s="48"/>
    </row>
    <row r="47" spans="1:14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8"/>
    </row>
    <row r="48" spans="1:14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0</v>
      </c>
      <c r="M49" s="114">
        <v>0</v>
      </c>
      <c r="N49" s="39"/>
    </row>
    <row r="50" spans="1:14" ht="15.75" thickBot="1">
      <c r="A50" s="154"/>
      <c r="B50" s="116"/>
      <c r="C50" s="116"/>
      <c r="D50" s="116"/>
      <c r="E50" s="116"/>
      <c r="F50" s="116"/>
      <c r="G50" s="116"/>
      <c r="H50" s="116"/>
      <c r="I50" s="154"/>
      <c r="J50" s="154"/>
      <c r="K50" s="154"/>
      <c r="L50" s="154"/>
      <c r="M50" s="154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418194</v>
      </c>
      <c r="D51" s="119">
        <f t="shared" si="2"/>
        <v>28406.999999999996</v>
      </c>
      <c r="E51" s="120">
        <f t="shared" si="2"/>
        <v>5742.5999999999995</v>
      </c>
      <c r="F51" s="120">
        <f t="shared" si="2"/>
        <v>7364.4</v>
      </c>
      <c r="G51" s="120">
        <f t="shared" si="2"/>
        <v>15563.300000000001</v>
      </c>
      <c r="H51" s="120">
        <f t="shared" si="2"/>
        <v>17650.5</v>
      </c>
      <c r="I51" s="120">
        <f t="shared" si="2"/>
        <v>25136.799999999999</v>
      </c>
      <c r="J51" s="120">
        <f t="shared" si="2"/>
        <v>44074.799999999996</v>
      </c>
      <c r="K51" s="121">
        <f t="shared" si="2"/>
        <v>48453.599999999999</v>
      </c>
      <c r="L51" s="117">
        <f t="shared" si="2"/>
        <v>0</v>
      </c>
      <c r="M51" s="122">
        <f t="shared" si="2"/>
        <v>0</v>
      </c>
      <c r="N51" s="123" t="s">
        <v>63</v>
      </c>
    </row>
    <row r="52" spans="1:14" ht="15.75" thickBot="1">
      <c r="A52" s="154"/>
      <c r="B52" s="154"/>
      <c r="C52" s="154"/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54"/>
      <c r="B55" s="154"/>
      <c r="C55" s="154"/>
      <c r="D55" s="154"/>
      <c r="E55" s="116"/>
      <c r="F55" s="116"/>
      <c r="G55" s="116"/>
      <c r="H55" s="154"/>
      <c r="I55" s="154"/>
      <c r="J55" s="154"/>
      <c r="K55" s="154"/>
      <c r="L55" s="154"/>
      <c r="M55" s="154"/>
      <c r="N55" s="126"/>
    </row>
    <row r="56" spans="1:14" ht="15.75" thickBot="1">
      <c r="A56" s="80" t="s">
        <v>68</v>
      </c>
      <c r="B56" s="134"/>
      <c r="C56" s="135"/>
      <c r="D56" s="136">
        <f>(D46*D54)</f>
        <v>242.29499999999999</v>
      </c>
      <c r="E56" s="137">
        <f>(E46*E54)</f>
        <v>48.980999999999995</v>
      </c>
      <c r="F56" s="137">
        <f>(F46*F54)</f>
        <v>62.813999999999993</v>
      </c>
      <c r="G56" s="137">
        <f>(G46*G54)</f>
        <v>131.45699999999999</v>
      </c>
      <c r="H56" s="137">
        <f t="shared" ref="H56" si="3">(H46*H54)</f>
        <v>146.24699999999999</v>
      </c>
      <c r="I56" s="137">
        <f>(I46*I54)</f>
        <v>210.279</v>
      </c>
      <c r="J56" s="137">
        <f>(J46*J54)</f>
        <v>361.74599999999998</v>
      </c>
      <c r="K56" s="138">
        <f>(K46*K54)</f>
        <v>405.33299999999997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54"/>
      <c r="B57" s="154"/>
      <c r="C57" s="154"/>
      <c r="D57" s="154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58324</v>
      </c>
      <c r="C58" s="237"/>
      <c r="D58" s="142" t="s">
        <v>70</v>
      </c>
      <c r="E58" s="241">
        <v>44993</v>
      </c>
      <c r="F58" s="241"/>
      <c r="G58" s="241"/>
      <c r="H58" s="241"/>
      <c r="I58" s="242" t="s">
        <v>106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325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58375</v>
      </c>
      <c r="J59" s="227"/>
      <c r="K59" s="227"/>
      <c r="L59" s="227"/>
      <c r="M59" s="227"/>
      <c r="N59" s="227"/>
    </row>
    <row r="60" spans="1:14" ht="15.75" thickBot="1">
      <c r="A60" s="154"/>
      <c r="B60" s="143"/>
      <c r="C60" s="143"/>
      <c r="D60" s="142"/>
      <c r="E60" s="226" t="s">
        <v>73</v>
      </c>
      <c r="F60" s="226"/>
      <c r="G60" s="226"/>
      <c r="H60" s="226"/>
      <c r="I60" s="227">
        <v>58375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57999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54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610587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58375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1609.152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54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612196.152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54"/>
      <c r="B67" s="144"/>
      <c r="C67" s="144"/>
      <c r="D67" s="154"/>
      <c r="E67" s="229" t="s">
        <v>84</v>
      </c>
      <c r="F67" s="229"/>
      <c r="G67" s="229"/>
      <c r="H67" s="229"/>
      <c r="I67" s="230">
        <v>42495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10.555288056690632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54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58375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30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44993</v>
      </c>
      <c r="B73" s="235"/>
      <c r="C73" s="235"/>
      <c r="D73" s="154"/>
      <c r="E73" s="229" t="s">
        <v>93</v>
      </c>
      <c r="F73" s="229"/>
      <c r="G73" s="229"/>
      <c r="H73" s="229"/>
      <c r="I73" s="230">
        <v>-42994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54"/>
      <c r="E74" s="154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54"/>
      <c r="E75" s="229" t="s">
        <v>94</v>
      </c>
      <c r="F75" s="229"/>
      <c r="G75" s="229"/>
      <c r="H75" s="229"/>
      <c r="I75" s="230">
        <f>(I67+I68+I69+I70+I71+I73+I76+I72)</f>
        <v>57876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54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54"/>
      <c r="E77" s="154"/>
      <c r="F77" s="150"/>
      <c r="G77" s="151"/>
      <c r="H77" s="151"/>
      <c r="I77" s="152"/>
      <c r="J77" s="152"/>
      <c r="K77" s="152"/>
      <c r="L77" s="152"/>
      <c r="M77" s="152"/>
      <c r="N77" s="153"/>
    </row>
    <row r="78" spans="1:14">
      <c r="A78" s="232" t="s">
        <v>106</v>
      </c>
      <c r="B78" s="232"/>
      <c r="C78" s="232"/>
      <c r="D78" s="154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58150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30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0</v>
      </c>
      <c r="J81" s="227"/>
      <c r="K81" s="227"/>
      <c r="L81" s="227"/>
      <c r="M81" s="227"/>
      <c r="N81" s="227"/>
    </row>
    <row r="82" spans="1:14">
      <c r="A82" s="154"/>
      <c r="B82" s="154"/>
      <c r="C82" s="154"/>
      <c r="D82" s="157"/>
      <c r="E82" s="226" t="s">
        <v>100</v>
      </c>
      <c r="F82" s="226"/>
      <c r="G82" s="226"/>
      <c r="H82" s="226"/>
      <c r="I82" s="227">
        <v>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325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58"/>
      <c r="F85" s="158"/>
      <c r="G85" s="158"/>
      <c r="H85" s="158"/>
      <c r="I85" s="159"/>
      <c r="J85" s="159"/>
      <c r="K85" s="159"/>
      <c r="L85" s="159"/>
      <c r="M85" s="159"/>
      <c r="N85" s="159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58505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58"/>
      <c r="F87" s="158"/>
      <c r="G87" s="158"/>
      <c r="H87" s="158"/>
      <c r="I87" s="159"/>
      <c r="J87" s="159"/>
      <c r="K87" s="159"/>
      <c r="L87" s="159"/>
      <c r="M87" s="159"/>
      <c r="N87" s="159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629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90"/>
  <sheetViews>
    <sheetView topLeftCell="A46" workbookViewId="0">
      <selection activeCell="A58" sqref="A58:N88"/>
    </sheetView>
  </sheetViews>
  <sheetFormatPr defaultRowHeight="15"/>
  <cols>
    <col min="1" max="1" width="20" style="6" bestFit="1" customWidth="1"/>
    <col min="2" max="2" width="9.28515625" style="6" customWidth="1"/>
    <col min="3" max="3" width="9.85546875" style="6" bestFit="1" customWidth="1"/>
    <col min="4" max="4" width="10.28515625" style="6" customWidth="1"/>
    <col min="5" max="11" width="9.28515625" style="6" customWidth="1"/>
    <col min="12" max="12" width="9.85546875" style="6" bestFit="1" customWidth="1"/>
    <col min="13" max="13" width="9.28515625" style="6" customWidth="1"/>
    <col min="14" max="14" width="2.42578125" style="6" customWidth="1"/>
    <col min="15" max="15" width="9.140625" style="6"/>
    <col min="16" max="16" width="15.5703125" style="6" bestFit="1" customWidth="1"/>
    <col min="17" max="16384" width="9.140625" style="6"/>
  </cols>
  <sheetData>
    <row r="1" spans="1:15">
      <c r="A1" s="243" t="s">
        <v>0</v>
      </c>
      <c r="B1" s="185" t="s">
        <v>1</v>
      </c>
      <c r="C1" s="185" t="s">
        <v>2</v>
      </c>
      <c r="D1" s="185" t="s">
        <v>3</v>
      </c>
      <c r="E1" s="185" t="s">
        <v>3</v>
      </c>
      <c r="F1" s="185" t="s">
        <v>3</v>
      </c>
      <c r="G1" s="185" t="s">
        <v>4</v>
      </c>
      <c r="H1" s="185" t="s">
        <v>4</v>
      </c>
      <c r="I1" s="185" t="s">
        <v>4</v>
      </c>
      <c r="J1" s="185" t="s">
        <v>4</v>
      </c>
      <c r="K1" s="185" t="s">
        <v>4</v>
      </c>
      <c r="L1" s="185" t="s">
        <v>4</v>
      </c>
      <c r="M1" s="186" t="s">
        <v>5</v>
      </c>
      <c r="N1" s="245" t="s">
        <v>121</v>
      </c>
      <c r="O1" s="79"/>
    </row>
    <row r="2" spans="1:15" ht="15.75" thickBot="1">
      <c r="A2" s="244"/>
      <c r="B2" s="187" t="s">
        <v>6</v>
      </c>
      <c r="C2" s="187" t="s">
        <v>7</v>
      </c>
      <c r="D2" s="187" t="s">
        <v>8</v>
      </c>
      <c r="E2" s="187" t="s">
        <v>8</v>
      </c>
      <c r="F2" s="187" t="s">
        <v>8</v>
      </c>
      <c r="G2" s="187" t="s">
        <v>9</v>
      </c>
      <c r="H2" s="187" t="s">
        <v>10</v>
      </c>
      <c r="I2" s="187" t="s">
        <v>11</v>
      </c>
      <c r="J2" s="187" t="s">
        <v>12</v>
      </c>
      <c r="K2" s="187" t="s">
        <v>13</v>
      </c>
      <c r="L2" s="187" t="s">
        <v>14</v>
      </c>
      <c r="M2" s="188" t="s">
        <v>7</v>
      </c>
      <c r="N2" s="245"/>
      <c r="O2" s="79"/>
    </row>
    <row r="3" spans="1:15">
      <c r="A3" s="189" t="s">
        <v>15</v>
      </c>
      <c r="B3" s="190"/>
      <c r="C3" s="14">
        <v>2289</v>
      </c>
      <c r="D3" s="191"/>
      <c r="E3" s="45"/>
      <c r="F3" s="45"/>
      <c r="G3" s="45"/>
      <c r="H3" s="45"/>
      <c r="I3" s="45"/>
      <c r="J3" s="45"/>
      <c r="K3" s="192"/>
      <c r="L3" s="190"/>
      <c r="M3" s="14"/>
      <c r="N3" s="245"/>
      <c r="O3" s="79"/>
    </row>
    <row r="4" spans="1:15">
      <c r="A4" s="193" t="s">
        <v>16</v>
      </c>
      <c r="B4" s="194"/>
      <c r="C4" s="23">
        <v>21292</v>
      </c>
      <c r="D4" s="195"/>
      <c r="E4" s="50"/>
      <c r="F4" s="50"/>
      <c r="G4" s="50"/>
      <c r="H4" s="50"/>
      <c r="I4" s="50"/>
      <c r="J4" s="50"/>
      <c r="K4" s="196"/>
      <c r="L4" s="194"/>
      <c r="M4" s="23"/>
      <c r="N4" s="245"/>
      <c r="O4" s="79"/>
    </row>
    <row r="5" spans="1:15">
      <c r="A5" s="193" t="s">
        <v>17</v>
      </c>
      <c r="B5" s="194"/>
      <c r="C5" s="23">
        <v>3424</v>
      </c>
      <c r="D5" s="195"/>
      <c r="E5" s="50"/>
      <c r="F5" s="50"/>
      <c r="G5" s="50"/>
      <c r="H5" s="50"/>
      <c r="I5" s="50"/>
      <c r="J5" s="50"/>
      <c r="K5" s="196"/>
      <c r="L5" s="194"/>
      <c r="M5" s="23"/>
      <c r="N5" s="245"/>
      <c r="O5" s="79"/>
    </row>
    <row r="6" spans="1:15">
      <c r="A6" s="193" t="s">
        <v>18</v>
      </c>
      <c r="B6" s="194"/>
      <c r="C6" s="23">
        <v>4287</v>
      </c>
      <c r="D6" s="195"/>
      <c r="E6" s="50"/>
      <c r="F6" s="50"/>
      <c r="G6" s="50"/>
      <c r="H6" s="50"/>
      <c r="I6" s="50"/>
      <c r="J6" s="50"/>
      <c r="K6" s="196"/>
      <c r="L6" s="194"/>
      <c r="M6" s="23"/>
      <c r="N6" s="245"/>
      <c r="O6" s="79"/>
    </row>
    <row r="7" spans="1:15">
      <c r="A7" s="193" t="s">
        <v>19</v>
      </c>
      <c r="B7" s="194"/>
      <c r="C7" s="23">
        <v>2551</v>
      </c>
      <c r="D7" s="195"/>
      <c r="E7" s="50"/>
      <c r="F7" s="50"/>
      <c r="G7" s="50"/>
      <c r="H7" s="50"/>
      <c r="I7" s="50"/>
      <c r="J7" s="50"/>
      <c r="K7" s="196"/>
      <c r="L7" s="194"/>
      <c r="M7" s="23"/>
      <c r="N7" s="245"/>
      <c r="O7" s="79"/>
    </row>
    <row r="8" spans="1:15" ht="15.75" thickBot="1">
      <c r="A8" s="197" t="s">
        <v>20</v>
      </c>
      <c r="B8" s="198"/>
      <c r="C8" s="32">
        <v>5820</v>
      </c>
      <c r="D8" s="199"/>
      <c r="E8" s="200"/>
      <c r="F8" s="200"/>
      <c r="G8" s="200"/>
      <c r="H8" s="200"/>
      <c r="I8" s="200"/>
      <c r="J8" s="200"/>
      <c r="K8" s="201"/>
      <c r="L8" s="198"/>
      <c r="M8" s="32"/>
      <c r="N8" s="202"/>
      <c r="O8" s="79"/>
    </row>
    <row r="9" spans="1:15" s="43" customFormat="1" ht="15.75" thickBot="1">
      <c r="A9" s="184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4"/>
      <c r="O9" s="225"/>
    </row>
    <row r="10" spans="1:15">
      <c r="A10" s="189" t="s">
        <v>21</v>
      </c>
      <c r="B10" s="190"/>
      <c r="C10" s="45"/>
      <c r="D10" s="45"/>
      <c r="E10" s="45"/>
      <c r="F10" s="45"/>
      <c r="G10" s="45"/>
      <c r="H10" s="45"/>
      <c r="I10" s="45"/>
      <c r="J10" s="45">
        <v>2118</v>
      </c>
      <c r="K10" s="14"/>
      <c r="L10" s="191"/>
      <c r="M10" s="14"/>
      <c r="N10" s="246" t="s">
        <v>22</v>
      </c>
      <c r="O10" s="79"/>
    </row>
    <row r="11" spans="1:15">
      <c r="A11" s="193" t="s">
        <v>23</v>
      </c>
      <c r="B11" s="194"/>
      <c r="C11" s="50"/>
      <c r="D11" s="50"/>
      <c r="E11" s="50"/>
      <c r="F11" s="50"/>
      <c r="G11" s="50"/>
      <c r="H11" s="50">
        <v>1646</v>
      </c>
      <c r="I11" s="50"/>
      <c r="J11" s="50"/>
      <c r="K11" s="23"/>
      <c r="L11" s="195"/>
      <c r="M11" s="23"/>
      <c r="N11" s="246"/>
      <c r="O11" s="79"/>
    </row>
    <row r="12" spans="1:15">
      <c r="A12" s="193" t="s">
        <v>24</v>
      </c>
      <c r="B12" s="194"/>
      <c r="C12" s="50"/>
      <c r="D12" s="50"/>
      <c r="E12" s="50"/>
      <c r="F12" s="50"/>
      <c r="G12" s="50"/>
      <c r="H12" s="50"/>
      <c r="I12" s="50"/>
      <c r="J12" s="50">
        <v>2047</v>
      </c>
      <c r="K12" s="23"/>
      <c r="L12" s="195"/>
      <c r="M12" s="23"/>
      <c r="N12" s="246"/>
      <c r="O12" s="79"/>
    </row>
    <row r="13" spans="1:15">
      <c r="A13" s="193" t="s">
        <v>25</v>
      </c>
      <c r="B13" s="194"/>
      <c r="C13" s="50"/>
      <c r="D13" s="50"/>
      <c r="E13" s="50"/>
      <c r="F13" s="50">
        <v>420</v>
      </c>
      <c r="G13" s="50"/>
      <c r="H13" s="50"/>
      <c r="I13" s="50"/>
      <c r="J13" s="50"/>
      <c r="K13" s="23"/>
      <c r="L13" s="195"/>
      <c r="M13" s="23"/>
      <c r="N13" s="246"/>
      <c r="O13" s="79"/>
    </row>
    <row r="14" spans="1:15">
      <c r="A14" s="193" t="s">
        <v>26</v>
      </c>
      <c r="B14" s="194"/>
      <c r="C14" s="50"/>
      <c r="D14" s="50"/>
      <c r="E14" s="50"/>
      <c r="F14" s="50">
        <v>304</v>
      </c>
      <c r="G14" s="50"/>
      <c r="H14" s="50"/>
      <c r="I14" s="50"/>
      <c r="J14" s="50"/>
      <c r="K14" s="23"/>
      <c r="L14" s="195"/>
      <c r="M14" s="23"/>
      <c r="N14" s="246"/>
      <c r="O14" s="79"/>
    </row>
    <row r="15" spans="1:15">
      <c r="A15" s="193" t="s">
        <v>27</v>
      </c>
      <c r="B15" s="194"/>
      <c r="C15" s="50"/>
      <c r="D15" s="50"/>
      <c r="E15" s="50"/>
      <c r="F15" s="205"/>
      <c r="G15" s="50"/>
      <c r="H15" s="50"/>
      <c r="I15" s="50">
        <v>766</v>
      </c>
      <c r="J15" s="50"/>
      <c r="K15" s="23"/>
      <c r="L15" s="195"/>
      <c r="M15" s="23"/>
      <c r="N15" s="246"/>
      <c r="O15" s="79"/>
    </row>
    <row r="16" spans="1:15">
      <c r="A16" s="193" t="s">
        <v>28</v>
      </c>
      <c r="B16" s="194"/>
      <c r="C16" s="50"/>
      <c r="D16" s="50">
        <v>155</v>
      </c>
      <c r="E16" s="50"/>
      <c r="F16" s="50"/>
      <c r="G16" s="50"/>
      <c r="H16" s="50"/>
      <c r="I16" s="50"/>
      <c r="J16" s="50"/>
      <c r="K16" s="23"/>
      <c r="L16" s="195"/>
      <c r="M16" s="23"/>
      <c r="N16" s="246"/>
      <c r="O16" s="79"/>
    </row>
    <row r="17" spans="1:15">
      <c r="A17" s="193" t="s">
        <v>29</v>
      </c>
      <c r="B17" s="194"/>
      <c r="C17" s="50"/>
      <c r="D17" s="50">
        <v>124</v>
      </c>
      <c r="E17" s="50"/>
      <c r="F17" s="50"/>
      <c r="G17" s="50"/>
      <c r="H17" s="50"/>
      <c r="I17" s="50"/>
      <c r="J17" s="50"/>
      <c r="K17" s="23"/>
      <c r="L17" s="195"/>
      <c r="M17" s="23"/>
      <c r="N17" s="246"/>
      <c r="O17" s="79"/>
    </row>
    <row r="18" spans="1:15">
      <c r="A18" s="193" t="s">
        <v>30</v>
      </c>
      <c r="B18" s="194"/>
      <c r="C18" s="50"/>
      <c r="D18" s="50">
        <v>189</v>
      </c>
      <c r="E18" s="50"/>
      <c r="F18" s="50"/>
      <c r="G18" s="50"/>
      <c r="H18" s="50"/>
      <c r="I18" s="50"/>
      <c r="J18" s="50"/>
      <c r="K18" s="23"/>
      <c r="L18" s="195"/>
      <c r="M18" s="23"/>
      <c r="N18" s="246"/>
      <c r="O18" s="79"/>
    </row>
    <row r="19" spans="1:15">
      <c r="A19" s="193" t="s">
        <v>31</v>
      </c>
      <c r="B19" s="194"/>
      <c r="C19" s="50"/>
      <c r="D19" s="50">
        <v>209</v>
      </c>
      <c r="E19" s="50"/>
      <c r="F19" s="50"/>
      <c r="G19" s="50"/>
      <c r="H19" s="50"/>
      <c r="I19" s="50"/>
      <c r="J19" s="50"/>
      <c r="K19" s="23"/>
      <c r="L19" s="195"/>
      <c r="M19" s="23"/>
      <c r="N19" s="246"/>
      <c r="O19" s="79"/>
    </row>
    <row r="20" spans="1:15">
      <c r="A20" s="193" t="s">
        <v>32</v>
      </c>
      <c r="B20" s="194"/>
      <c r="C20" s="50"/>
      <c r="D20" s="50">
        <v>133</v>
      </c>
      <c r="E20" s="50"/>
      <c r="F20" s="50"/>
      <c r="G20" s="50"/>
      <c r="H20" s="50"/>
      <c r="I20" s="50"/>
      <c r="J20" s="50"/>
      <c r="K20" s="23"/>
      <c r="L20" s="195"/>
      <c r="M20" s="23"/>
      <c r="N20" s="246"/>
      <c r="O20" s="79"/>
    </row>
    <row r="21" spans="1:15">
      <c r="A21" s="193" t="s">
        <v>33</v>
      </c>
      <c r="B21" s="194"/>
      <c r="C21" s="50"/>
      <c r="D21" s="50">
        <v>314</v>
      </c>
      <c r="E21" s="50"/>
      <c r="F21" s="50"/>
      <c r="G21" s="50"/>
      <c r="H21" s="50"/>
      <c r="I21" s="50"/>
      <c r="J21" s="50"/>
      <c r="K21" s="23"/>
      <c r="L21" s="195"/>
      <c r="M21" s="23"/>
      <c r="N21" s="246"/>
      <c r="O21" s="79"/>
    </row>
    <row r="22" spans="1:15">
      <c r="A22" s="193" t="s">
        <v>34</v>
      </c>
      <c r="B22" s="194"/>
      <c r="C22" s="50"/>
      <c r="D22" s="50">
        <v>119</v>
      </c>
      <c r="E22" s="50"/>
      <c r="F22" s="50"/>
      <c r="G22" s="50"/>
      <c r="H22" s="50"/>
      <c r="I22" s="50"/>
      <c r="J22" s="50"/>
      <c r="K22" s="23"/>
      <c r="L22" s="195"/>
      <c r="M22" s="23"/>
      <c r="N22" s="246"/>
      <c r="O22" s="79"/>
    </row>
    <row r="23" spans="1:15">
      <c r="A23" s="193" t="s">
        <v>35</v>
      </c>
      <c r="B23" s="194"/>
      <c r="C23" s="50"/>
      <c r="D23" s="50">
        <v>105</v>
      </c>
      <c r="E23" s="50"/>
      <c r="F23" s="50"/>
      <c r="G23" s="50"/>
      <c r="H23" s="50"/>
      <c r="I23" s="50"/>
      <c r="J23" s="50"/>
      <c r="K23" s="23"/>
      <c r="L23" s="195"/>
      <c r="M23" s="23"/>
      <c r="N23" s="246"/>
      <c r="O23" s="79"/>
    </row>
    <row r="24" spans="1:15">
      <c r="A24" s="193" t="s">
        <v>36</v>
      </c>
      <c r="B24" s="194"/>
      <c r="C24" s="50"/>
      <c r="D24" s="50">
        <v>155</v>
      </c>
      <c r="E24" s="50"/>
      <c r="F24" s="50"/>
      <c r="G24" s="50"/>
      <c r="H24" s="50"/>
      <c r="I24" s="50"/>
      <c r="J24" s="50"/>
      <c r="K24" s="23"/>
      <c r="L24" s="195"/>
      <c r="M24" s="23"/>
      <c r="N24" s="246"/>
      <c r="O24" s="79"/>
    </row>
    <row r="25" spans="1:15">
      <c r="A25" s="206" t="s">
        <v>37</v>
      </c>
      <c r="B25" s="207"/>
      <c r="C25" s="208"/>
      <c r="D25" s="208">
        <v>193</v>
      </c>
      <c r="E25" s="208"/>
      <c r="F25" s="208"/>
      <c r="G25" s="208"/>
      <c r="H25" s="208"/>
      <c r="I25" s="208"/>
      <c r="J25" s="208"/>
      <c r="K25" s="209"/>
      <c r="L25" s="210"/>
      <c r="M25" s="209"/>
      <c r="N25" s="246"/>
      <c r="O25" s="79"/>
    </row>
    <row r="26" spans="1:15" ht="15.75" thickBot="1">
      <c r="A26" s="211" t="s">
        <v>38</v>
      </c>
      <c r="B26" s="198"/>
      <c r="C26" s="200"/>
      <c r="D26" s="200">
        <v>508</v>
      </c>
      <c r="E26" s="200"/>
      <c r="F26" s="200"/>
      <c r="G26" s="200"/>
      <c r="H26" s="200"/>
      <c r="I26" s="200"/>
      <c r="J26" s="200"/>
      <c r="K26" s="32"/>
      <c r="L26" s="199"/>
      <c r="M26" s="32"/>
      <c r="N26" s="204"/>
      <c r="O26" s="79"/>
    </row>
    <row r="27" spans="1:15" ht="15.75" thickBot="1">
      <c r="A27" s="212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4"/>
      <c r="O27" s="79"/>
    </row>
    <row r="28" spans="1:15">
      <c r="A28" s="189" t="s">
        <v>39</v>
      </c>
      <c r="B28" s="190"/>
      <c r="C28" s="45"/>
      <c r="D28" s="45"/>
      <c r="E28" s="45"/>
      <c r="F28" s="45"/>
      <c r="G28" s="45">
        <v>754</v>
      </c>
      <c r="H28" s="213"/>
      <c r="I28" s="45"/>
      <c r="J28" s="45"/>
      <c r="K28" s="192"/>
      <c r="L28" s="190"/>
      <c r="M28" s="14"/>
      <c r="N28" s="247" t="s">
        <v>40</v>
      </c>
      <c r="O28" s="79"/>
    </row>
    <row r="29" spans="1:15">
      <c r="A29" s="193" t="s">
        <v>41</v>
      </c>
      <c r="B29" s="194"/>
      <c r="C29" s="50"/>
      <c r="D29" s="50"/>
      <c r="E29" s="50">
        <v>97</v>
      </c>
      <c r="F29" s="50"/>
      <c r="G29" s="50"/>
      <c r="H29" s="50"/>
      <c r="I29" s="50"/>
      <c r="J29" s="50"/>
      <c r="K29" s="196"/>
      <c r="L29" s="194"/>
      <c r="M29" s="23"/>
      <c r="N29" s="248"/>
      <c r="O29" s="79"/>
    </row>
    <row r="30" spans="1:15">
      <c r="A30" s="193" t="s">
        <v>42</v>
      </c>
      <c r="B30" s="194"/>
      <c r="C30" s="50"/>
      <c r="D30" s="50"/>
      <c r="E30" s="50">
        <v>315</v>
      </c>
      <c r="F30" s="50"/>
      <c r="G30" s="50"/>
      <c r="H30" s="50"/>
      <c r="I30" s="50"/>
      <c r="J30" s="50"/>
      <c r="K30" s="196"/>
      <c r="L30" s="194"/>
      <c r="M30" s="23"/>
      <c r="N30" s="248"/>
      <c r="O30" s="79"/>
    </row>
    <row r="31" spans="1:15">
      <c r="A31" s="193" t="s">
        <v>43</v>
      </c>
      <c r="B31" s="194"/>
      <c r="C31" s="50"/>
      <c r="D31" s="50"/>
      <c r="E31" s="50">
        <v>155</v>
      </c>
      <c r="F31" s="50"/>
      <c r="G31" s="50"/>
      <c r="H31" s="50"/>
      <c r="I31" s="50"/>
      <c r="J31" s="50"/>
      <c r="K31" s="196"/>
      <c r="L31" s="194"/>
      <c r="M31" s="23"/>
      <c r="N31" s="248"/>
      <c r="O31" s="79"/>
    </row>
    <row r="32" spans="1:15">
      <c r="A32" s="193" t="s">
        <v>44</v>
      </c>
      <c r="B32" s="194"/>
      <c r="C32" s="50"/>
      <c r="D32" s="50"/>
      <c r="E32" s="50"/>
      <c r="F32" s="50"/>
      <c r="G32" s="50"/>
      <c r="H32" s="50"/>
      <c r="I32" s="50">
        <v>865</v>
      </c>
      <c r="J32" s="50"/>
      <c r="K32" s="196"/>
      <c r="L32" s="194"/>
      <c r="M32" s="23"/>
      <c r="N32" s="248"/>
      <c r="O32" s="79"/>
    </row>
    <row r="33" spans="1:15">
      <c r="A33" s="193" t="s">
        <v>45</v>
      </c>
      <c r="B33" s="194"/>
      <c r="C33" s="50"/>
      <c r="D33" s="50">
        <v>32</v>
      </c>
      <c r="E33" s="50"/>
      <c r="F33" s="50"/>
      <c r="G33" s="50"/>
      <c r="H33" s="50"/>
      <c r="I33" s="50"/>
      <c r="J33" s="50"/>
      <c r="K33" s="196"/>
      <c r="L33" s="194"/>
      <c r="M33" s="23"/>
      <c r="N33" s="248"/>
      <c r="O33" s="79"/>
    </row>
    <row r="34" spans="1:15">
      <c r="A34" s="193" t="s">
        <v>46</v>
      </c>
      <c r="B34" s="194"/>
      <c r="C34" s="50"/>
      <c r="D34" s="50">
        <v>209</v>
      </c>
      <c r="E34" s="50"/>
      <c r="F34" s="50"/>
      <c r="G34" s="50"/>
      <c r="H34" s="50"/>
      <c r="I34" s="50"/>
      <c r="J34" s="50"/>
      <c r="K34" s="196"/>
      <c r="L34" s="194"/>
      <c r="M34" s="23"/>
      <c r="N34" s="248"/>
      <c r="O34" s="79"/>
    </row>
    <row r="35" spans="1:15">
      <c r="A35" s="193" t="s">
        <v>47</v>
      </c>
      <c r="B35" s="194"/>
      <c r="C35" s="50"/>
      <c r="D35" s="50">
        <v>136</v>
      </c>
      <c r="E35" s="50"/>
      <c r="F35" s="50"/>
      <c r="G35" s="50"/>
      <c r="H35" s="50"/>
      <c r="I35" s="50"/>
      <c r="J35" s="50"/>
      <c r="K35" s="196"/>
      <c r="L35" s="194"/>
      <c r="M35" s="23"/>
      <c r="N35" s="248"/>
      <c r="O35" s="79"/>
    </row>
    <row r="36" spans="1:15">
      <c r="A36" s="193" t="s">
        <v>48</v>
      </c>
      <c r="B36" s="194"/>
      <c r="C36" s="50"/>
      <c r="D36" s="50"/>
      <c r="E36" s="50"/>
      <c r="F36" s="50"/>
      <c r="G36" s="50">
        <v>772</v>
      </c>
      <c r="H36" s="50"/>
      <c r="I36" s="50"/>
      <c r="J36" s="50"/>
      <c r="K36" s="196"/>
      <c r="L36" s="194"/>
      <c r="M36" s="23"/>
      <c r="N36" s="248"/>
      <c r="O36" s="79"/>
    </row>
    <row r="37" spans="1:15">
      <c r="A37" s="193" t="s">
        <v>49</v>
      </c>
      <c r="B37" s="194"/>
      <c r="C37" s="50"/>
      <c r="D37" s="50">
        <v>193</v>
      </c>
      <c r="E37" s="50"/>
      <c r="F37" s="50"/>
      <c r="G37" s="50"/>
      <c r="H37" s="50"/>
      <c r="I37" s="50"/>
      <c r="J37" s="50"/>
      <c r="K37" s="196"/>
      <c r="L37" s="194"/>
      <c r="M37" s="23"/>
      <c r="N37" s="248"/>
      <c r="O37" s="79"/>
    </row>
    <row r="38" spans="1:15" s="43" customFormat="1">
      <c r="A38" s="193" t="s">
        <v>50</v>
      </c>
      <c r="B38" s="194"/>
      <c r="C38" s="50"/>
      <c r="D38" s="50">
        <v>225</v>
      </c>
      <c r="E38" s="50"/>
      <c r="F38" s="50"/>
      <c r="G38" s="50"/>
      <c r="H38" s="50"/>
      <c r="I38" s="50"/>
      <c r="J38" s="50"/>
      <c r="K38" s="196"/>
      <c r="L38" s="194"/>
      <c r="M38" s="23"/>
      <c r="N38" s="248"/>
      <c r="O38" s="225"/>
    </row>
    <row r="39" spans="1:15">
      <c r="A39" s="193" t="s">
        <v>51</v>
      </c>
      <c r="B39" s="194"/>
      <c r="C39" s="50"/>
      <c r="D39" s="50"/>
      <c r="E39" s="50"/>
      <c r="F39" s="50"/>
      <c r="G39" s="50"/>
      <c r="H39" s="50"/>
      <c r="I39" s="50">
        <v>851</v>
      </c>
      <c r="J39" s="50"/>
      <c r="K39" s="196"/>
      <c r="L39" s="194"/>
      <c r="M39" s="23"/>
      <c r="N39" s="248"/>
      <c r="O39" s="79"/>
    </row>
    <row r="40" spans="1:15" ht="15.75" thickBot="1">
      <c r="A40" s="214" t="s">
        <v>52</v>
      </c>
      <c r="B40" s="215"/>
      <c r="C40" s="216"/>
      <c r="D40" s="216"/>
      <c r="E40" s="216"/>
      <c r="F40" s="216"/>
      <c r="G40" s="216"/>
      <c r="H40" s="216"/>
      <c r="I40" s="216"/>
      <c r="J40" s="216"/>
      <c r="K40" s="217">
        <v>4593</v>
      </c>
      <c r="L40" s="198"/>
      <c r="M40" s="218"/>
      <c r="N40" s="249"/>
      <c r="O40" s="79"/>
    </row>
    <row r="41" spans="1:15" s="79" customFormat="1" ht="15.75" thickBot="1">
      <c r="A41" s="250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</row>
    <row r="42" spans="1:15" ht="15.75" thickBot="1">
      <c r="A42" s="219" t="s">
        <v>122</v>
      </c>
      <c r="B42" s="220"/>
      <c r="C42" s="221"/>
      <c r="D42" s="222"/>
      <c r="E42" s="223"/>
      <c r="F42" s="223"/>
      <c r="G42" s="223"/>
      <c r="H42" s="223"/>
      <c r="I42" s="223"/>
      <c r="J42" s="223"/>
      <c r="K42" s="224"/>
      <c r="L42" s="220">
        <v>29883</v>
      </c>
      <c r="M42" s="221"/>
      <c r="N42" s="204"/>
      <c r="O42" s="79"/>
    </row>
    <row r="43" spans="1:15" s="43" customFormat="1" ht="15.75" thickBo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8"/>
    </row>
    <row r="44" spans="1:15" ht="15.75" thickBot="1">
      <c r="A44" s="89" t="s">
        <v>54</v>
      </c>
      <c r="B44" s="90">
        <f t="shared" ref="B44:M44" si="0">SUM(B3:B42)</f>
        <v>0</v>
      </c>
      <c r="C44" s="91">
        <f t="shared" si="0"/>
        <v>39663</v>
      </c>
      <c r="D44" s="92">
        <f t="shared" si="0"/>
        <v>2999</v>
      </c>
      <c r="E44" s="93">
        <f t="shared" si="0"/>
        <v>567</v>
      </c>
      <c r="F44" s="93">
        <f t="shared" si="0"/>
        <v>724</v>
      </c>
      <c r="G44" s="93">
        <f t="shared" si="0"/>
        <v>1526</v>
      </c>
      <c r="H44" s="93">
        <f t="shared" si="0"/>
        <v>1646</v>
      </c>
      <c r="I44" s="93">
        <f t="shared" si="0"/>
        <v>2482</v>
      </c>
      <c r="J44" s="93">
        <f t="shared" si="0"/>
        <v>4165</v>
      </c>
      <c r="K44" s="94">
        <f t="shared" si="0"/>
        <v>4593</v>
      </c>
      <c r="L44" s="90">
        <f t="shared" si="0"/>
        <v>29883</v>
      </c>
      <c r="M44" s="91">
        <f t="shared" si="0"/>
        <v>0</v>
      </c>
      <c r="N44" s="48"/>
    </row>
    <row r="45" spans="1:15" s="43" customFormat="1" ht="15.75" thickBo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1"/>
      <c r="N45" s="48"/>
    </row>
    <row r="46" spans="1:15" ht="15.75" thickBot="1">
      <c r="A46" s="89" t="s">
        <v>55</v>
      </c>
      <c r="B46" s="95">
        <f t="shared" ref="B46:M46" si="1">SUM(B3:B42)</f>
        <v>0</v>
      </c>
      <c r="C46" s="96">
        <f t="shared" si="1"/>
        <v>39663</v>
      </c>
      <c r="D46" s="97">
        <f t="shared" si="1"/>
        <v>2999</v>
      </c>
      <c r="E46" s="98">
        <f t="shared" si="1"/>
        <v>567</v>
      </c>
      <c r="F46" s="98">
        <f t="shared" si="1"/>
        <v>724</v>
      </c>
      <c r="G46" s="98">
        <f t="shared" si="1"/>
        <v>1526</v>
      </c>
      <c r="H46" s="98">
        <f t="shared" si="1"/>
        <v>1646</v>
      </c>
      <c r="I46" s="98">
        <f t="shared" si="1"/>
        <v>2482</v>
      </c>
      <c r="J46" s="98">
        <f t="shared" si="1"/>
        <v>4165</v>
      </c>
      <c r="K46" s="99">
        <f t="shared" si="1"/>
        <v>4593</v>
      </c>
      <c r="L46" s="95">
        <f t="shared" si="1"/>
        <v>29883</v>
      </c>
      <c r="M46" s="96">
        <f t="shared" si="1"/>
        <v>0</v>
      </c>
      <c r="N46" s="48"/>
    </row>
    <row r="47" spans="1:15" s="43" customFormat="1" ht="15.75" thickBo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8"/>
    </row>
    <row r="48" spans="1:15">
      <c r="A48" s="100" t="s">
        <v>56</v>
      </c>
      <c r="B48" s="101" t="s">
        <v>57</v>
      </c>
      <c r="C48" s="102" t="s">
        <v>58</v>
      </c>
      <c r="D48" s="103" t="s">
        <v>59</v>
      </c>
      <c r="E48" s="104" t="s">
        <v>59</v>
      </c>
      <c r="F48" s="104" t="s">
        <v>59</v>
      </c>
      <c r="G48" s="104" t="s">
        <v>60</v>
      </c>
      <c r="H48" s="104" t="s">
        <v>60</v>
      </c>
      <c r="I48" s="104" t="s">
        <v>60</v>
      </c>
      <c r="J48" s="105" t="s">
        <v>60</v>
      </c>
      <c r="K48" s="106" t="s">
        <v>60</v>
      </c>
      <c r="L48" s="12" t="s">
        <v>60</v>
      </c>
      <c r="M48" s="107" t="s">
        <v>61</v>
      </c>
      <c r="N48" s="39"/>
    </row>
    <row r="49" spans="1:14" ht="15.75" thickBot="1">
      <c r="A49" s="64" t="s">
        <v>14</v>
      </c>
      <c r="B49" s="108">
        <v>0</v>
      </c>
      <c r="C49" s="109">
        <v>10.5</v>
      </c>
      <c r="D49" s="110">
        <v>10.199999999999999</v>
      </c>
      <c r="E49" s="111">
        <v>10.199999999999999</v>
      </c>
      <c r="F49" s="111">
        <v>10.199999999999999</v>
      </c>
      <c r="G49" s="111">
        <v>10.3</v>
      </c>
      <c r="H49" s="111">
        <v>10.5</v>
      </c>
      <c r="I49" s="112">
        <v>10.4</v>
      </c>
      <c r="J49" s="112">
        <v>10.6</v>
      </c>
      <c r="K49" s="112">
        <v>10.4</v>
      </c>
      <c r="L49" s="113">
        <v>10.7</v>
      </c>
      <c r="M49" s="114">
        <v>0</v>
      </c>
      <c r="N49" s="39"/>
    </row>
    <row r="50" spans="1:14" ht="15.75" thickBot="1">
      <c r="A50" s="154"/>
      <c r="B50" s="116"/>
      <c r="C50" s="116"/>
      <c r="D50" s="116"/>
      <c r="E50" s="116"/>
      <c r="F50" s="116"/>
      <c r="G50" s="116"/>
      <c r="H50" s="116"/>
      <c r="I50" s="154"/>
      <c r="J50" s="154"/>
      <c r="K50" s="154"/>
      <c r="L50" s="154"/>
      <c r="M50" s="154"/>
      <c r="N50" s="39"/>
    </row>
    <row r="51" spans="1:14" ht="15.75" thickBot="1">
      <c r="A51" s="80" t="s">
        <v>62</v>
      </c>
      <c r="B51" s="117">
        <f t="shared" ref="B51:M51" si="2">(B44*B49)</f>
        <v>0</v>
      </c>
      <c r="C51" s="118">
        <f t="shared" si="2"/>
        <v>416461.5</v>
      </c>
      <c r="D51" s="119">
        <f t="shared" si="2"/>
        <v>30589.8</v>
      </c>
      <c r="E51" s="120">
        <f t="shared" si="2"/>
        <v>5783.4</v>
      </c>
      <c r="F51" s="120">
        <f t="shared" si="2"/>
        <v>7384.7999999999993</v>
      </c>
      <c r="G51" s="120">
        <f t="shared" si="2"/>
        <v>15717.800000000001</v>
      </c>
      <c r="H51" s="120">
        <f t="shared" si="2"/>
        <v>17283</v>
      </c>
      <c r="I51" s="120">
        <f t="shared" si="2"/>
        <v>25812.799999999999</v>
      </c>
      <c r="J51" s="120">
        <f t="shared" si="2"/>
        <v>44149</v>
      </c>
      <c r="K51" s="121">
        <f t="shared" si="2"/>
        <v>47767.200000000004</v>
      </c>
      <c r="L51" s="117">
        <f t="shared" si="2"/>
        <v>319748.09999999998</v>
      </c>
      <c r="M51" s="122">
        <f t="shared" si="2"/>
        <v>0</v>
      </c>
      <c r="N51" s="123" t="s">
        <v>63</v>
      </c>
    </row>
    <row r="52" spans="1:14" ht="15.75" thickBot="1">
      <c r="A52" s="154"/>
      <c r="B52" s="154"/>
      <c r="C52" s="154"/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39"/>
    </row>
    <row r="53" spans="1:14">
      <c r="A53" s="100" t="s">
        <v>64</v>
      </c>
      <c r="B53" s="101"/>
      <c r="C53" s="102"/>
      <c r="D53" s="103" t="s">
        <v>65</v>
      </c>
      <c r="E53" s="104" t="s">
        <v>65</v>
      </c>
      <c r="F53" s="104" t="s">
        <v>65</v>
      </c>
      <c r="G53" s="104" t="s">
        <v>65</v>
      </c>
      <c r="H53" s="104" t="s">
        <v>66</v>
      </c>
      <c r="I53" s="105" t="s">
        <v>66</v>
      </c>
      <c r="J53" s="104" t="s">
        <v>66</v>
      </c>
      <c r="K53" s="124" t="s">
        <v>66</v>
      </c>
      <c r="L53" s="125" t="s">
        <v>66</v>
      </c>
      <c r="M53" s="107" t="s">
        <v>66</v>
      </c>
      <c r="N53" s="126"/>
    </row>
    <row r="54" spans="1:14" ht="15.75" thickBot="1">
      <c r="A54" s="64" t="s">
        <v>67</v>
      </c>
      <c r="B54" s="127"/>
      <c r="C54" s="128"/>
      <c r="D54" s="129">
        <v>8.6999999999999994E-2</v>
      </c>
      <c r="E54" s="130">
        <v>8.6999999999999994E-2</v>
      </c>
      <c r="F54" s="130">
        <v>8.6999999999999994E-2</v>
      </c>
      <c r="G54" s="130">
        <v>8.6999999999999994E-2</v>
      </c>
      <c r="H54" s="130">
        <v>8.6999999999999994E-2</v>
      </c>
      <c r="I54" s="130">
        <v>8.6999999999999994E-2</v>
      </c>
      <c r="J54" s="130">
        <v>8.6999999999999994E-2</v>
      </c>
      <c r="K54" s="131">
        <v>8.6999999999999994E-2</v>
      </c>
      <c r="L54" s="132">
        <v>0</v>
      </c>
      <c r="M54" s="133">
        <v>0</v>
      </c>
      <c r="N54" s="39"/>
    </row>
    <row r="55" spans="1:14" ht="15.75" thickBot="1">
      <c r="A55" s="154"/>
      <c r="B55" s="154"/>
      <c r="C55" s="154"/>
      <c r="D55" s="154"/>
      <c r="E55" s="116"/>
      <c r="F55" s="116"/>
      <c r="G55" s="116"/>
      <c r="H55" s="154"/>
      <c r="I55" s="154"/>
      <c r="J55" s="154"/>
      <c r="K55" s="154"/>
      <c r="L55" s="154"/>
      <c r="M55" s="154"/>
      <c r="N55" s="126"/>
    </row>
    <row r="56" spans="1:14" ht="15.75" thickBot="1">
      <c r="A56" s="80" t="s">
        <v>68</v>
      </c>
      <c r="B56" s="134"/>
      <c r="C56" s="135"/>
      <c r="D56" s="136">
        <f>(D46*D54)</f>
        <v>260.91299999999995</v>
      </c>
      <c r="E56" s="137">
        <f>(E46*E54)</f>
        <v>49.328999999999994</v>
      </c>
      <c r="F56" s="137">
        <f>(F46*F54)</f>
        <v>62.987999999999992</v>
      </c>
      <c r="G56" s="137">
        <f>(G46*G54)</f>
        <v>132.762</v>
      </c>
      <c r="H56" s="137">
        <f t="shared" ref="H56" si="3">(H46*H54)</f>
        <v>143.202</v>
      </c>
      <c r="I56" s="137">
        <f>(I46*I54)</f>
        <v>215.934</v>
      </c>
      <c r="J56" s="137">
        <f>(J46*J54)</f>
        <v>362.35499999999996</v>
      </c>
      <c r="K56" s="138">
        <f>(K46*K54)</f>
        <v>399.59099999999995</v>
      </c>
      <c r="L56" s="139">
        <f>(L46*L54)</f>
        <v>0</v>
      </c>
      <c r="M56" s="140">
        <f>(M46*M54)</f>
        <v>0</v>
      </c>
      <c r="N56" s="39"/>
    </row>
    <row r="57" spans="1:14" ht="15.75" thickBot="1">
      <c r="A57" s="154"/>
      <c r="B57" s="154"/>
      <c r="C57" s="154"/>
      <c r="D57" s="154"/>
      <c r="E57" s="141"/>
      <c r="F57" s="141"/>
      <c r="G57" s="141"/>
      <c r="H57" s="141"/>
      <c r="I57" s="141"/>
      <c r="J57" s="141"/>
      <c r="K57" s="141"/>
      <c r="L57" s="141"/>
      <c r="M57" s="141"/>
      <c r="N57" s="39"/>
    </row>
    <row r="58" spans="1:14" ht="15.75" thickBot="1">
      <c r="A58" s="89" t="s">
        <v>69</v>
      </c>
      <c r="B58" s="236">
        <f>SUM(B44:M44)</f>
        <v>88248</v>
      </c>
      <c r="C58" s="237"/>
      <c r="D58" s="142" t="s">
        <v>70</v>
      </c>
      <c r="E58" s="241">
        <v>44994</v>
      </c>
      <c r="F58" s="241"/>
      <c r="G58" s="241"/>
      <c r="H58" s="241"/>
      <c r="I58" s="242" t="s">
        <v>109</v>
      </c>
      <c r="J58" s="242"/>
      <c r="K58" s="242"/>
      <c r="L58" s="242"/>
      <c r="M58" s="242"/>
      <c r="N58" s="242"/>
    </row>
    <row r="59" spans="1:14" ht="15.75" thickBot="1">
      <c r="A59" s="89" t="s">
        <v>71</v>
      </c>
      <c r="B59" s="236">
        <f>(I83+I84)</f>
        <v>302</v>
      </c>
      <c r="C59" s="237"/>
      <c r="D59" s="142" t="s">
        <v>70</v>
      </c>
      <c r="E59" s="226" t="s">
        <v>72</v>
      </c>
      <c r="F59" s="226"/>
      <c r="G59" s="226"/>
      <c r="H59" s="226"/>
      <c r="I59" s="227">
        <f>(I60+I61)</f>
        <v>88267</v>
      </c>
      <c r="J59" s="227"/>
      <c r="K59" s="227"/>
      <c r="L59" s="227"/>
      <c r="M59" s="227"/>
      <c r="N59" s="227"/>
    </row>
    <row r="60" spans="1:14" ht="15.75" thickBot="1">
      <c r="A60" s="154"/>
      <c r="B60" s="143"/>
      <c r="C60" s="143"/>
      <c r="D60" s="142"/>
      <c r="E60" s="226" t="s">
        <v>73</v>
      </c>
      <c r="F60" s="226"/>
      <c r="G60" s="226"/>
      <c r="H60" s="226"/>
      <c r="I60" s="227">
        <v>88267</v>
      </c>
      <c r="J60" s="227"/>
      <c r="K60" s="227"/>
      <c r="L60" s="227"/>
      <c r="M60" s="227"/>
      <c r="N60" s="227"/>
    </row>
    <row r="61" spans="1:14" ht="15.75" thickBot="1">
      <c r="A61" s="89" t="s">
        <v>74</v>
      </c>
      <c r="B61" s="236">
        <f>(B58-B59)</f>
        <v>87946</v>
      </c>
      <c r="C61" s="237"/>
      <c r="D61" s="142" t="s">
        <v>70</v>
      </c>
      <c r="E61" s="226" t="s">
        <v>75</v>
      </c>
      <c r="F61" s="226"/>
      <c r="G61" s="226"/>
      <c r="H61" s="226"/>
      <c r="I61" s="227">
        <v>0</v>
      </c>
      <c r="J61" s="227"/>
      <c r="K61" s="227"/>
      <c r="L61" s="227"/>
      <c r="M61" s="227"/>
      <c r="N61" s="227"/>
    </row>
    <row r="62" spans="1:14" ht="15.75" thickBot="1">
      <c r="A62" s="154"/>
      <c r="B62" s="144"/>
      <c r="C62" s="144"/>
      <c r="D62" s="142"/>
      <c r="E62" s="226" t="s">
        <v>76</v>
      </c>
      <c r="F62" s="226"/>
      <c r="G62" s="226"/>
      <c r="H62" s="226"/>
      <c r="I62" s="227">
        <v>0</v>
      </c>
      <c r="J62" s="227"/>
      <c r="K62" s="227"/>
      <c r="L62" s="227"/>
      <c r="M62" s="227"/>
      <c r="N62" s="227"/>
    </row>
    <row r="63" spans="1:14" ht="15.75" thickBot="1">
      <c r="A63" s="89" t="s">
        <v>77</v>
      </c>
      <c r="B63" s="236">
        <f>SUM(B51:M51)</f>
        <v>930697.39999999991</v>
      </c>
      <c r="C63" s="237"/>
      <c r="D63" s="142" t="s">
        <v>63</v>
      </c>
      <c r="E63" s="226" t="s">
        <v>78</v>
      </c>
      <c r="F63" s="226"/>
      <c r="G63" s="226"/>
      <c r="H63" s="226"/>
      <c r="I63" s="227">
        <v>88267</v>
      </c>
      <c r="J63" s="227"/>
      <c r="K63" s="227"/>
      <c r="L63" s="227"/>
      <c r="M63" s="227"/>
      <c r="N63" s="227"/>
    </row>
    <row r="64" spans="1:14" ht="15.75" thickBot="1">
      <c r="A64" s="89" t="s">
        <v>79</v>
      </c>
      <c r="B64" s="236">
        <f>SUM(B56:M56)</f>
        <v>1627.0739999999998</v>
      </c>
      <c r="C64" s="237"/>
      <c r="D64" s="142" t="s">
        <v>63</v>
      </c>
      <c r="E64" s="240" t="s">
        <v>80</v>
      </c>
      <c r="F64" s="240"/>
      <c r="G64" s="240"/>
      <c r="H64" s="240"/>
      <c r="I64" s="240"/>
      <c r="J64" s="240"/>
      <c r="K64" s="240"/>
      <c r="L64" s="240"/>
      <c r="M64" s="240"/>
      <c r="N64" s="240"/>
    </row>
    <row r="65" spans="1:14" ht="15.75" thickBot="1">
      <c r="A65" s="154"/>
      <c r="B65" s="144"/>
      <c r="C65" s="144"/>
      <c r="D65" s="142"/>
      <c r="E65" s="226" t="s">
        <v>81</v>
      </c>
      <c r="F65" s="226"/>
      <c r="G65" s="226"/>
      <c r="H65" s="226"/>
      <c r="I65" s="227">
        <v>0</v>
      </c>
      <c r="J65" s="227"/>
      <c r="K65" s="227"/>
      <c r="L65" s="227"/>
      <c r="M65" s="227"/>
      <c r="N65" s="227"/>
    </row>
    <row r="66" spans="1:14" ht="15.75" thickBot="1">
      <c r="A66" s="89" t="s">
        <v>82</v>
      </c>
      <c r="B66" s="236">
        <f>(B63+B64)</f>
        <v>932324.47399999993</v>
      </c>
      <c r="C66" s="237"/>
      <c r="D66" s="142" t="s">
        <v>63</v>
      </c>
      <c r="E66" s="226" t="s">
        <v>83</v>
      </c>
      <c r="F66" s="226"/>
      <c r="G66" s="226"/>
      <c r="H66" s="226"/>
      <c r="I66" s="227">
        <v>0</v>
      </c>
      <c r="J66" s="227"/>
      <c r="K66" s="227"/>
      <c r="L66" s="227"/>
      <c r="M66" s="227"/>
      <c r="N66" s="227"/>
    </row>
    <row r="67" spans="1:14" ht="15.75" thickBot="1">
      <c r="A67" s="154"/>
      <c r="B67" s="144"/>
      <c r="C67" s="144"/>
      <c r="D67" s="154"/>
      <c r="E67" s="229" t="s">
        <v>84</v>
      </c>
      <c r="F67" s="229"/>
      <c r="G67" s="229"/>
      <c r="H67" s="229"/>
      <c r="I67" s="230">
        <v>42994</v>
      </c>
      <c r="J67" s="230"/>
      <c r="K67" s="230"/>
      <c r="L67" s="230"/>
      <c r="M67" s="230"/>
      <c r="N67" s="230"/>
    </row>
    <row r="68" spans="1:14" ht="15.75" thickBot="1">
      <c r="A68" s="89" t="s">
        <v>85</v>
      </c>
      <c r="B68" s="238">
        <f>(B66/B61)</f>
        <v>10.601101516839877</v>
      </c>
      <c r="C68" s="239"/>
      <c r="D68" s="142" t="s">
        <v>63</v>
      </c>
      <c r="E68" s="229" t="s">
        <v>86</v>
      </c>
      <c r="F68" s="229"/>
      <c r="G68" s="229"/>
      <c r="H68" s="229"/>
      <c r="I68" s="230">
        <v>0</v>
      </c>
      <c r="J68" s="230"/>
      <c r="K68" s="230"/>
      <c r="L68" s="230"/>
      <c r="M68" s="230"/>
      <c r="N68" s="230"/>
    </row>
    <row r="69" spans="1:14" ht="15.75" thickBot="1">
      <c r="A69" s="40"/>
      <c r="B69" s="145"/>
      <c r="C69" s="145"/>
      <c r="D69" s="154"/>
      <c r="E69" s="229" t="s">
        <v>87</v>
      </c>
      <c r="F69" s="229"/>
      <c r="G69" s="229"/>
      <c r="H69" s="229"/>
      <c r="I69" s="230">
        <v>0</v>
      </c>
      <c r="J69" s="230"/>
      <c r="K69" s="230"/>
      <c r="L69" s="230"/>
      <c r="M69" s="230"/>
      <c r="N69" s="230"/>
    </row>
    <row r="70" spans="1:14" ht="15.75" thickBot="1">
      <c r="A70" s="89" t="s">
        <v>88</v>
      </c>
      <c r="B70" s="233">
        <v>0</v>
      </c>
      <c r="C70" s="234"/>
      <c r="D70" s="142" t="s">
        <v>70</v>
      </c>
      <c r="E70" s="229" t="s">
        <v>89</v>
      </c>
      <c r="F70" s="229"/>
      <c r="G70" s="229"/>
      <c r="H70" s="229"/>
      <c r="I70" s="230">
        <v>0</v>
      </c>
      <c r="J70" s="230"/>
      <c r="K70" s="230"/>
      <c r="L70" s="230"/>
      <c r="M70" s="230"/>
      <c r="N70" s="230"/>
    </row>
    <row r="71" spans="1:14" ht="15.75" thickBot="1">
      <c r="A71" s="40"/>
      <c r="B71" s="146"/>
      <c r="C71" s="146"/>
      <c r="D71" s="142"/>
      <c r="E71" s="229" t="s">
        <v>90</v>
      </c>
      <c r="F71" s="229"/>
      <c r="G71" s="229"/>
      <c r="H71" s="229"/>
      <c r="I71" s="230">
        <v>88267</v>
      </c>
      <c r="J71" s="230"/>
      <c r="K71" s="230"/>
      <c r="L71" s="230"/>
      <c r="M71" s="230"/>
      <c r="N71" s="230"/>
    </row>
    <row r="72" spans="1:14" ht="15.75" thickBot="1">
      <c r="A72" s="89" t="s">
        <v>91</v>
      </c>
      <c r="B72" s="233">
        <f>I80+I82</f>
        <v>308</v>
      </c>
      <c r="C72" s="234"/>
      <c r="D72" s="142" t="s">
        <v>70</v>
      </c>
      <c r="E72" s="229" t="s">
        <v>92</v>
      </c>
      <c r="F72" s="229"/>
      <c r="G72" s="229"/>
      <c r="H72" s="229"/>
      <c r="I72" s="230">
        <v>0</v>
      </c>
      <c r="J72" s="230"/>
      <c r="K72" s="230"/>
      <c r="L72" s="230"/>
      <c r="M72" s="230"/>
      <c r="N72" s="230"/>
    </row>
    <row r="73" spans="1:14">
      <c r="A73" s="235">
        <v>44994</v>
      </c>
      <c r="B73" s="235"/>
      <c r="C73" s="235"/>
      <c r="D73" s="154"/>
      <c r="E73" s="229" t="s">
        <v>93</v>
      </c>
      <c r="F73" s="229"/>
      <c r="G73" s="229"/>
      <c r="H73" s="229"/>
      <c r="I73" s="230">
        <v>-73279</v>
      </c>
      <c r="J73" s="230"/>
      <c r="K73" s="230"/>
      <c r="L73" s="230"/>
      <c r="M73" s="230"/>
      <c r="N73" s="230"/>
    </row>
    <row r="74" spans="1:14">
      <c r="A74" s="235"/>
      <c r="B74" s="235"/>
      <c r="C74" s="235"/>
      <c r="D74" s="154"/>
      <c r="E74" s="154"/>
      <c r="F74" s="147"/>
      <c r="G74" s="147"/>
      <c r="H74" s="147"/>
      <c r="I74" s="148"/>
      <c r="J74" s="148"/>
      <c r="K74" s="148"/>
      <c r="L74" s="148"/>
      <c r="M74" s="148"/>
      <c r="N74" s="149"/>
    </row>
    <row r="75" spans="1:14">
      <c r="A75" s="235"/>
      <c r="B75" s="235"/>
      <c r="C75" s="235"/>
      <c r="D75" s="154"/>
      <c r="E75" s="229" t="s">
        <v>94</v>
      </c>
      <c r="F75" s="229"/>
      <c r="G75" s="229"/>
      <c r="H75" s="229"/>
      <c r="I75" s="230">
        <f>(I67+I68+I69+I70+I71+I73+I76+I72)</f>
        <v>57982</v>
      </c>
      <c r="J75" s="230"/>
      <c r="K75" s="230"/>
      <c r="L75" s="230"/>
      <c r="M75" s="230"/>
      <c r="N75" s="230"/>
    </row>
    <row r="76" spans="1:14">
      <c r="A76" s="235"/>
      <c r="B76" s="235"/>
      <c r="C76" s="235"/>
      <c r="D76" s="154"/>
      <c r="E76" s="229" t="s">
        <v>95</v>
      </c>
      <c r="F76" s="229"/>
      <c r="G76" s="229"/>
      <c r="H76" s="229"/>
      <c r="I76" s="230">
        <f>(I65+I66)</f>
        <v>0</v>
      </c>
      <c r="J76" s="230"/>
      <c r="K76" s="230"/>
      <c r="L76" s="230"/>
      <c r="M76" s="230"/>
      <c r="N76" s="230"/>
    </row>
    <row r="77" spans="1:14">
      <c r="A77" s="235"/>
      <c r="B77" s="235"/>
      <c r="C77" s="235"/>
      <c r="D77" s="154"/>
      <c r="E77" s="154"/>
      <c r="F77" s="150"/>
      <c r="G77" s="151"/>
      <c r="H77" s="151"/>
      <c r="I77" s="152"/>
      <c r="J77" s="152"/>
      <c r="K77" s="152"/>
      <c r="L77" s="152"/>
      <c r="M77" s="152"/>
      <c r="N77" s="153"/>
    </row>
    <row r="78" spans="1:14">
      <c r="A78" s="232" t="s">
        <v>109</v>
      </c>
      <c r="B78" s="232"/>
      <c r="C78" s="232"/>
      <c r="D78" s="154"/>
      <c r="E78" s="226" t="s">
        <v>96</v>
      </c>
      <c r="F78" s="226"/>
      <c r="G78" s="226"/>
      <c r="H78" s="226"/>
      <c r="I78" s="227">
        <v>0</v>
      </c>
      <c r="J78" s="227"/>
      <c r="K78" s="227"/>
      <c r="L78" s="227"/>
      <c r="M78" s="227"/>
      <c r="N78" s="227"/>
    </row>
    <row r="79" spans="1:14">
      <c r="A79" s="155"/>
      <c r="B79" s="156"/>
      <c r="C79" s="156"/>
      <c r="D79" s="157"/>
      <c r="E79" s="226" t="s">
        <v>97</v>
      </c>
      <c r="F79" s="226"/>
      <c r="G79" s="226"/>
      <c r="H79" s="226"/>
      <c r="I79" s="227">
        <v>34500</v>
      </c>
      <c r="J79" s="227"/>
      <c r="K79" s="227"/>
      <c r="L79" s="227"/>
      <c r="M79" s="227"/>
      <c r="N79" s="227"/>
    </row>
    <row r="80" spans="1:14">
      <c r="A80" s="155"/>
      <c r="B80" s="156"/>
      <c r="C80" s="156"/>
      <c r="D80" s="157"/>
      <c r="E80" s="226" t="s">
        <v>98</v>
      </c>
      <c r="F80" s="226"/>
      <c r="G80" s="226"/>
      <c r="H80" s="226"/>
      <c r="I80" s="231">
        <v>28</v>
      </c>
      <c r="J80" s="231"/>
      <c r="K80" s="231"/>
      <c r="L80" s="231"/>
      <c r="M80" s="231"/>
      <c r="N80" s="231"/>
    </row>
    <row r="81" spans="1:14">
      <c r="A81" s="155"/>
      <c r="B81" s="156"/>
      <c r="C81" s="156"/>
      <c r="D81" s="157"/>
      <c r="E81" s="226" t="s">
        <v>99</v>
      </c>
      <c r="F81" s="226"/>
      <c r="G81" s="226"/>
      <c r="H81" s="226"/>
      <c r="I81" s="227">
        <v>23151</v>
      </c>
      <c r="J81" s="227"/>
      <c r="K81" s="227"/>
      <c r="L81" s="227"/>
      <c r="M81" s="227"/>
      <c r="N81" s="227"/>
    </row>
    <row r="82" spans="1:14">
      <c r="A82" s="154"/>
      <c r="B82" s="154"/>
      <c r="C82" s="154"/>
      <c r="D82" s="157"/>
      <c r="E82" s="226" t="s">
        <v>100</v>
      </c>
      <c r="F82" s="226"/>
      <c r="G82" s="226"/>
      <c r="H82" s="226"/>
      <c r="I82" s="227">
        <v>280</v>
      </c>
      <c r="J82" s="227"/>
      <c r="K82" s="227"/>
      <c r="L82" s="227"/>
      <c r="M82" s="227"/>
      <c r="N82" s="227"/>
    </row>
    <row r="83" spans="1:14">
      <c r="A83" s="157"/>
      <c r="B83" s="157"/>
      <c r="C83" s="157"/>
      <c r="D83" s="157"/>
      <c r="E83" s="226" t="s">
        <v>101</v>
      </c>
      <c r="F83" s="226"/>
      <c r="G83" s="226"/>
      <c r="H83" s="226"/>
      <c r="I83" s="227">
        <v>0</v>
      </c>
      <c r="J83" s="227"/>
      <c r="K83" s="227"/>
      <c r="L83" s="227"/>
      <c r="M83" s="227"/>
      <c r="N83" s="227"/>
    </row>
    <row r="84" spans="1:14">
      <c r="A84" s="157"/>
      <c r="B84" s="157"/>
      <c r="C84" s="157"/>
      <c r="D84" s="157"/>
      <c r="E84" s="226" t="s">
        <v>102</v>
      </c>
      <c r="F84" s="226"/>
      <c r="G84" s="226"/>
      <c r="H84" s="226"/>
      <c r="I84" s="227">
        <v>302</v>
      </c>
      <c r="J84" s="227"/>
      <c r="K84" s="227"/>
      <c r="L84" s="227"/>
      <c r="M84" s="227"/>
      <c r="N84" s="227"/>
    </row>
    <row r="85" spans="1:14">
      <c r="A85" s="157"/>
      <c r="B85" s="157"/>
      <c r="C85" s="157"/>
      <c r="D85" s="157"/>
      <c r="E85" s="158"/>
      <c r="F85" s="158"/>
      <c r="G85" s="158"/>
      <c r="H85" s="158"/>
      <c r="I85" s="159"/>
      <c r="J85" s="159"/>
      <c r="K85" s="159"/>
      <c r="L85" s="159"/>
      <c r="M85" s="159"/>
      <c r="N85" s="159"/>
    </row>
    <row r="86" spans="1:14">
      <c r="A86" s="157"/>
      <c r="B86" s="157"/>
      <c r="C86" s="157"/>
      <c r="D86" s="157"/>
      <c r="E86" s="226" t="s">
        <v>103</v>
      </c>
      <c r="F86" s="226"/>
      <c r="G86" s="226"/>
      <c r="H86" s="226"/>
      <c r="I86" s="227">
        <f>SUM(I78:N84)</f>
        <v>58261</v>
      </c>
      <c r="J86" s="227"/>
      <c r="K86" s="227"/>
      <c r="L86" s="227"/>
      <c r="M86" s="227"/>
      <c r="N86" s="227"/>
    </row>
    <row r="87" spans="1:14">
      <c r="A87" s="157"/>
      <c r="B87" s="157"/>
      <c r="C87" s="157"/>
      <c r="D87" s="157"/>
      <c r="E87" s="158"/>
      <c r="F87" s="158"/>
      <c r="G87" s="158"/>
      <c r="H87" s="158"/>
      <c r="I87" s="159"/>
      <c r="J87" s="159"/>
      <c r="K87" s="159"/>
      <c r="L87" s="159"/>
      <c r="M87" s="159"/>
      <c r="N87" s="159"/>
    </row>
    <row r="88" spans="1:14" ht="15.75" thickBot="1">
      <c r="A88" s="228">
        <f ca="1">NOW()</f>
        <v>45132.700922222219</v>
      </c>
      <c r="B88" s="228"/>
      <c r="C88" s="228"/>
      <c r="D88" s="228"/>
      <c r="E88" s="229" t="s">
        <v>104</v>
      </c>
      <c r="F88" s="229"/>
      <c r="G88" s="229"/>
      <c r="H88" s="229"/>
      <c r="I88" s="230">
        <f>(I86-I75)</f>
        <v>279</v>
      </c>
      <c r="J88" s="230"/>
      <c r="K88" s="230"/>
      <c r="L88" s="230"/>
      <c r="M88" s="230"/>
      <c r="N88" s="230"/>
    </row>
    <row r="89" spans="1:14" ht="15.75" thickTop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39"/>
    </row>
    <row r="90" spans="1:14">
      <c r="A90" s="157"/>
      <c r="B90" s="157"/>
      <c r="C90" s="157"/>
      <c r="D90" s="157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33</vt:i4>
      </vt:variant>
      <vt:variant>
        <vt:lpstr>Adlandırılmış Aralıklar</vt:lpstr>
      </vt:variant>
      <vt:variant>
        <vt:i4>31</vt:i4>
      </vt:variant>
    </vt:vector>
  </HeadingPairs>
  <TitlesOfParts>
    <vt:vector size="64" baseType="lpstr">
      <vt:lpstr>01.03.23</vt:lpstr>
      <vt:lpstr>02.03.23</vt:lpstr>
      <vt:lpstr>03.03.23</vt:lpstr>
      <vt:lpstr>04.03.23</vt:lpstr>
      <vt:lpstr>05.03.23</vt:lpstr>
      <vt:lpstr>06.03.23</vt:lpstr>
      <vt:lpstr>07.03.23</vt:lpstr>
      <vt:lpstr>08.02.23</vt:lpstr>
      <vt:lpstr>09.03.23</vt:lpstr>
      <vt:lpstr>10.03.23</vt:lpstr>
      <vt:lpstr>11.03.23</vt:lpstr>
      <vt:lpstr>12.03.23</vt:lpstr>
      <vt:lpstr>13.03.23</vt:lpstr>
      <vt:lpstr>14.03.23</vt:lpstr>
      <vt:lpstr>15.03.23</vt:lpstr>
      <vt:lpstr>16.03.23</vt:lpstr>
      <vt:lpstr>17.03.23</vt:lpstr>
      <vt:lpstr>18.03.23</vt:lpstr>
      <vt:lpstr>19.03.23</vt:lpstr>
      <vt:lpstr>20.03.23</vt:lpstr>
      <vt:lpstr>21.03.23</vt:lpstr>
      <vt:lpstr>22.03.23</vt:lpstr>
      <vt:lpstr>23.03.23</vt:lpstr>
      <vt:lpstr>24.03.23</vt:lpstr>
      <vt:lpstr>25.03.23</vt:lpstr>
      <vt:lpstr>26.03.23</vt:lpstr>
      <vt:lpstr>27.03.23</vt:lpstr>
      <vt:lpstr>28.03.23</vt:lpstr>
      <vt:lpstr>29.03.23</vt:lpstr>
      <vt:lpstr>30.03.23</vt:lpstr>
      <vt:lpstr>31.03.23</vt:lpstr>
      <vt:lpstr>Sayfa5</vt:lpstr>
      <vt:lpstr>Sayfa6</vt:lpstr>
      <vt:lpstr>'01.03.23'!Yazdırma_Alanı</vt:lpstr>
      <vt:lpstr>'02.03.23'!Yazdırma_Alanı</vt:lpstr>
      <vt:lpstr>'03.03.23'!Yazdırma_Alanı</vt:lpstr>
      <vt:lpstr>'04.03.23'!Yazdırma_Alanı</vt:lpstr>
      <vt:lpstr>'05.03.23'!Yazdırma_Alanı</vt:lpstr>
      <vt:lpstr>'06.03.23'!Yazdırma_Alanı</vt:lpstr>
      <vt:lpstr>'07.03.23'!Yazdırma_Alanı</vt:lpstr>
      <vt:lpstr>'08.02.23'!Yazdırma_Alanı</vt:lpstr>
      <vt:lpstr>'09.03.23'!Yazdırma_Alanı</vt:lpstr>
      <vt:lpstr>'10.03.23'!Yazdırma_Alanı</vt:lpstr>
      <vt:lpstr>'11.03.23'!Yazdırma_Alanı</vt:lpstr>
      <vt:lpstr>'12.03.23'!Yazdırma_Alanı</vt:lpstr>
      <vt:lpstr>'13.03.23'!Yazdırma_Alanı</vt:lpstr>
      <vt:lpstr>'14.03.23'!Yazdırma_Alanı</vt:lpstr>
      <vt:lpstr>'15.03.23'!Yazdırma_Alanı</vt:lpstr>
      <vt:lpstr>'16.03.23'!Yazdırma_Alanı</vt:lpstr>
      <vt:lpstr>'17.03.23'!Yazdırma_Alanı</vt:lpstr>
      <vt:lpstr>'18.03.23'!Yazdırma_Alanı</vt:lpstr>
      <vt:lpstr>'19.03.23'!Yazdırma_Alanı</vt:lpstr>
      <vt:lpstr>'20.03.23'!Yazdırma_Alanı</vt:lpstr>
      <vt:lpstr>'21.03.23'!Yazdırma_Alanı</vt:lpstr>
      <vt:lpstr>'22.03.23'!Yazdırma_Alanı</vt:lpstr>
      <vt:lpstr>'23.03.23'!Yazdırma_Alanı</vt:lpstr>
      <vt:lpstr>'24.03.23'!Yazdırma_Alanı</vt:lpstr>
      <vt:lpstr>'25.03.23'!Yazdırma_Alanı</vt:lpstr>
      <vt:lpstr>'26.03.23'!Yazdırma_Alanı</vt:lpstr>
      <vt:lpstr>'27.03.23'!Yazdırma_Alanı</vt:lpstr>
      <vt:lpstr>'28.03.23'!Yazdırma_Alanı</vt:lpstr>
      <vt:lpstr>'29.03.23'!Yazdırma_Alanı</vt:lpstr>
      <vt:lpstr>'30.03.23'!Yazdırma_Alanı</vt:lpstr>
      <vt:lpstr>'31.03.23'!Yazdırma_Alanı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2023-07-25T13:49:50Z</dcterms:modified>
</cp:coreProperties>
</file>